
<file path=[Content_Types].xml><?xml version="1.0" encoding="utf-8"?>
<Types xmlns="http://schemas.openxmlformats.org/package/2006/content-types">
  <Default Extension="xml" ContentType="application/xml"/>
  <Default Extension="jpeg" ContentType="image/jpeg"/>
  <Default Extension="vml" ContentType="application/vnd.openxmlformats-officedocument.vmlDrawing"/>
  <Default Extension="rels" ContentType="application/vnd.openxmlformats-package.relationships+xml"/>
  <Default Extension="emf" ContentType="image/x-em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4" Type="http://schemas.openxmlformats.org/officeDocument/2006/relationships/custom-properties" Target="docProps/custom.xml"/><Relationship Id="rId1" Type="http://schemas.openxmlformats.org/officeDocument/2006/relationships/officeDocument" Target="xl/workbook.xml"/><Relationship Id="rId2" Type="http://schemas.openxmlformats.org/package/2006/relationships/metadata/core-properties" Target="docProps/core.xml"/></Relationships>
</file>

<file path=xl/workbook.xml><?xml version="1.0" encoding="utf-8"?>
<workbook xmlns="http://schemas.openxmlformats.org/spreadsheetml/2006/main" xmlns:r="http://schemas.openxmlformats.org/officeDocument/2006/relationships">
  <fileVersion appName="xl" lastEdited="5" lowestEdited="4" rupBuild="26122"/>
  <workbookPr autoCompressPictures="0"/>
  <bookViews>
    <workbookView xWindow="0" yWindow="0" windowWidth="28800" windowHeight="11620"/>
  </bookViews>
  <sheets>
    <sheet name="Indicateurs" sheetId="1" r:id="rId1"/>
    <sheet name="Définitions pour la série" sheetId="2" r:id="rId2"/>
    <sheet name="Définitions unitaire et carross" sheetId="4" r:id="rId3"/>
    <sheet name="Suivi de la fiabilisation" sheetId="5" r:id="rId4"/>
    <sheet name="Parametres" sheetId="7" state="hidden" r:id="rId5"/>
    <sheet name="Listes de choix" sheetId="6" r:id="rId6"/>
  </sheets>
  <definedNames>
    <definedName name="Activité">'Listes de choix'!$A$26:$A$29</definedName>
    <definedName name="Liste_ARIA">'Listes de choix'!$A$2:$A$22</definedName>
    <definedName name="Métier_série">Indicateurs!$G$108:$G$119</definedName>
    <definedName name="_xlnm.Print_Area" localSheetId="1">'Définitions pour la série'!$A$1:$H$39</definedName>
    <definedName name="_xlnm.Print_Area" localSheetId="2">'Définitions unitaire et carross'!$A$1:$E$39</definedName>
    <definedName name="_xlnm.Print_Area" localSheetId="0">Indicateurs!$A$1:$O$68</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B39" i="4" l="1"/>
  <c r="R54" i="1"/>
  <c r="B37" i="4"/>
  <c r="R53" i="1"/>
  <c r="B35" i="4"/>
  <c r="R52" i="1"/>
  <c r="B33" i="4"/>
  <c r="R51" i="1"/>
  <c r="B31" i="4"/>
  <c r="R50" i="1"/>
  <c r="B29" i="4"/>
  <c r="R49" i="1"/>
  <c r="B27" i="4"/>
  <c r="R48" i="1"/>
  <c r="B25" i="4"/>
  <c r="R47" i="1"/>
  <c r="B19" i="4"/>
  <c r="R44" i="1"/>
  <c r="B17" i="4"/>
  <c r="B15" i="4"/>
  <c r="R42" i="1"/>
  <c r="B13" i="4"/>
  <c r="R41" i="1"/>
  <c r="B11" i="4"/>
  <c r="R40" i="1"/>
  <c r="B9" i="4"/>
  <c r="A9" i="4"/>
  <c r="A11" i="4"/>
  <c r="A13" i="4"/>
  <c r="A15" i="4"/>
  <c r="A17" i="4"/>
  <c r="A19" i="4"/>
  <c r="A21" i="4"/>
  <c r="A23" i="4"/>
  <c r="A25" i="4"/>
  <c r="A27" i="4"/>
  <c r="A29" i="4"/>
  <c r="A31" i="4"/>
  <c r="A33" i="4"/>
  <c r="A35" i="4"/>
  <c r="A37" i="4"/>
  <c r="A39" i="4"/>
  <c r="A8" i="2"/>
  <c r="A10" i="2"/>
  <c r="A12" i="2"/>
  <c r="A15" i="2"/>
  <c r="A17" i="2"/>
  <c r="A19" i="2"/>
  <c r="A21" i="2"/>
  <c r="A23" i="2"/>
  <c r="A25" i="2"/>
  <c r="A27" i="2"/>
  <c r="A29" i="2"/>
  <c r="A31" i="2"/>
  <c r="A33" i="2"/>
  <c r="A35" i="2"/>
  <c r="A37" i="2"/>
  <c r="A39" i="2"/>
  <c r="A109" i="1"/>
  <c r="H75" i="1"/>
  <c r="H69" i="1"/>
  <c r="H68" i="1"/>
  <c r="H67" i="1"/>
  <c r="J66" i="1"/>
  <c r="I66" i="1"/>
  <c r="T54" i="1"/>
  <c r="S54" i="1"/>
  <c r="Q54" i="1"/>
  <c r="M54" i="1"/>
  <c r="L54" i="1"/>
  <c r="K54" i="1"/>
  <c r="H54" i="1"/>
  <c r="G54" i="1"/>
  <c r="C54" i="1"/>
  <c r="P54" i="1"/>
  <c r="AV53" i="1"/>
  <c r="T53" i="1"/>
  <c r="S53" i="1"/>
  <c r="Q53" i="1"/>
  <c r="M53" i="1"/>
  <c r="L53" i="1"/>
  <c r="K53" i="1"/>
  <c r="H53" i="1"/>
  <c r="G53" i="1"/>
  <c r="C53" i="1"/>
  <c r="P53" i="1"/>
  <c r="AV52" i="1"/>
  <c r="T52" i="1"/>
  <c r="S52" i="1"/>
  <c r="Q52" i="1"/>
  <c r="C52" i="1"/>
  <c r="P52" i="1"/>
  <c r="M52" i="1"/>
  <c r="L52" i="1"/>
  <c r="K52" i="1"/>
  <c r="H52" i="1"/>
  <c r="G52" i="1"/>
  <c r="AV51" i="1"/>
  <c r="T51" i="1"/>
  <c r="S51" i="1"/>
  <c r="Q51" i="1"/>
  <c r="M51" i="1"/>
  <c r="L51" i="1"/>
  <c r="K51" i="1"/>
  <c r="H51" i="1"/>
  <c r="G51" i="1"/>
  <c r="C51" i="1"/>
  <c r="P51" i="1"/>
  <c r="AV50" i="1"/>
  <c r="T50" i="1"/>
  <c r="S50" i="1"/>
  <c r="Q50" i="1"/>
  <c r="M50" i="1"/>
  <c r="L50" i="1"/>
  <c r="K50" i="1"/>
  <c r="H50" i="1"/>
  <c r="G50" i="1"/>
  <c r="C50" i="1"/>
  <c r="P50" i="1"/>
  <c r="AV49" i="1"/>
  <c r="T49" i="1"/>
  <c r="S49" i="1"/>
  <c r="Q49" i="1"/>
  <c r="M49" i="1"/>
  <c r="L49" i="1"/>
  <c r="K49" i="1"/>
  <c r="H49" i="1"/>
  <c r="G49" i="1"/>
  <c r="C49" i="1"/>
  <c r="P49" i="1"/>
  <c r="AV48" i="1"/>
  <c r="T48" i="1"/>
  <c r="S48" i="1"/>
  <c r="Q48" i="1"/>
  <c r="M48" i="1"/>
  <c r="L48" i="1"/>
  <c r="K48" i="1"/>
  <c r="H48" i="1"/>
  <c r="G48" i="1"/>
  <c r="C48" i="1"/>
  <c r="P48" i="1"/>
  <c r="AV47" i="1"/>
  <c r="T47" i="1"/>
  <c r="S47" i="1"/>
  <c r="Q47" i="1"/>
  <c r="M47" i="1"/>
  <c r="L47" i="1"/>
  <c r="K47" i="1"/>
  <c r="H47" i="1"/>
  <c r="G47" i="1"/>
  <c r="C47" i="1"/>
  <c r="P47" i="1"/>
  <c r="AV46" i="1"/>
  <c r="T46" i="1"/>
  <c r="S46" i="1"/>
  <c r="R46" i="1"/>
  <c r="Q46" i="1"/>
  <c r="M46" i="1"/>
  <c r="L46" i="1"/>
  <c r="K46" i="1"/>
  <c r="H46" i="1"/>
  <c r="G46" i="1"/>
  <c r="C46" i="1"/>
  <c r="P46" i="1"/>
  <c r="BL45" i="1"/>
  <c r="BK45" i="1"/>
  <c r="AV45" i="1"/>
  <c r="T45" i="1"/>
  <c r="S45" i="1"/>
  <c r="R45" i="1"/>
  <c r="Q45" i="1"/>
  <c r="M45" i="1"/>
  <c r="L45" i="1"/>
  <c r="K45" i="1"/>
  <c r="H45" i="1"/>
  <c r="G45" i="1"/>
  <c r="C45" i="1"/>
  <c r="P45" i="1"/>
  <c r="BL44" i="1"/>
  <c r="BK44" i="1"/>
  <c r="BI44" i="1"/>
  <c r="BH44" i="1"/>
  <c r="AV44" i="1"/>
  <c r="T44" i="1"/>
  <c r="S44" i="1"/>
  <c r="Q44" i="1"/>
  <c r="M44" i="1"/>
  <c r="L44" i="1"/>
  <c r="K44" i="1"/>
  <c r="H44" i="1"/>
  <c r="G44" i="1"/>
  <c r="C44" i="1"/>
  <c r="P44" i="1"/>
  <c r="AV43" i="1"/>
  <c r="T43" i="1"/>
  <c r="S43" i="1"/>
  <c r="R43" i="1"/>
  <c r="Q43" i="1"/>
  <c r="M43" i="1"/>
  <c r="L43" i="1"/>
  <c r="K43" i="1"/>
  <c r="H43" i="1"/>
  <c r="G43" i="1"/>
  <c r="C43" i="1"/>
  <c r="P43" i="1"/>
  <c r="BI42" i="1"/>
  <c r="BH42" i="1"/>
  <c r="AV42" i="1"/>
  <c r="T42" i="1"/>
  <c r="S42" i="1"/>
  <c r="Q42" i="1"/>
  <c r="M42" i="1"/>
  <c r="L42" i="1"/>
  <c r="K42" i="1"/>
  <c r="H42" i="1"/>
  <c r="G42" i="1"/>
  <c r="C42" i="1"/>
  <c r="P42" i="1"/>
  <c r="AV41" i="1"/>
  <c r="T41" i="1"/>
  <c r="S41" i="1"/>
  <c r="Q41" i="1"/>
  <c r="C41" i="1"/>
  <c r="P41" i="1"/>
  <c r="M41" i="1"/>
  <c r="L41" i="1"/>
  <c r="K41" i="1"/>
  <c r="H41" i="1"/>
  <c r="G41" i="1"/>
  <c r="BI40" i="1"/>
  <c r="BH40" i="1"/>
  <c r="AV40" i="1"/>
  <c r="T40" i="1"/>
  <c r="S40" i="1"/>
  <c r="Q40" i="1"/>
  <c r="M40" i="1"/>
  <c r="L40" i="1"/>
  <c r="K40" i="1"/>
  <c r="H40" i="1"/>
  <c r="G40" i="1"/>
  <c r="C40" i="1"/>
  <c r="P40" i="1"/>
  <c r="AV39" i="1"/>
  <c r="T39" i="1"/>
  <c r="S39" i="1"/>
  <c r="R39" i="1"/>
  <c r="Q39" i="1"/>
  <c r="M39" i="1"/>
  <c r="L39" i="1"/>
  <c r="K39" i="1"/>
  <c r="H39" i="1"/>
  <c r="G39" i="1"/>
  <c r="C39" i="1"/>
  <c r="P39" i="1"/>
  <c r="AV38" i="1"/>
  <c r="T38" i="1"/>
  <c r="S38" i="1"/>
  <c r="R38" i="1"/>
  <c r="Q38" i="1"/>
  <c r="M38" i="1"/>
  <c r="L38" i="1"/>
  <c r="K38" i="1"/>
  <c r="H38" i="1"/>
  <c r="G38" i="1"/>
  <c r="C38" i="1"/>
  <c r="P38" i="1"/>
  <c r="AV37" i="1"/>
  <c r="X37" i="1"/>
  <c r="W37" i="1"/>
  <c r="H37" i="1"/>
  <c r="AU36" i="1"/>
  <c r="AS36" i="1"/>
  <c r="BG36" i="1"/>
  <c r="AQ36" i="1"/>
  <c r="BF36" i="1"/>
  <c r="AO36" i="1"/>
  <c r="BE36" i="1"/>
  <c r="AM36" i="1"/>
  <c r="BD36" i="1"/>
  <c r="AK36" i="1"/>
  <c r="BC36" i="1"/>
  <c r="AI36" i="1"/>
  <c r="BB36" i="1"/>
  <c r="AG36" i="1"/>
  <c r="BA36" i="1"/>
  <c r="AE36" i="1"/>
  <c r="AZ36" i="1"/>
  <c r="AC36" i="1"/>
  <c r="AY36" i="1"/>
  <c r="AA36" i="1"/>
  <c r="AX36" i="1"/>
  <c r="Y36" i="1"/>
  <c r="AW36" i="1"/>
  <c r="U36" i="1"/>
  <c r="H36" i="1"/>
  <c r="T35" i="1"/>
  <c r="S35" i="1"/>
  <c r="R35" i="1"/>
  <c r="Q35" i="1"/>
  <c r="H29" i="1"/>
  <c r="D29" i="1"/>
  <c r="D28" i="1"/>
  <c r="H27" i="1"/>
  <c r="D27" i="1"/>
  <c r="N26" i="1"/>
  <c r="M26" i="1"/>
  <c r="H26" i="1"/>
  <c r="D26" i="1"/>
  <c r="N25" i="1"/>
  <c r="M25" i="1"/>
  <c r="H25" i="1"/>
  <c r="D25" i="1"/>
  <c r="N24" i="1"/>
  <c r="M24" i="1"/>
  <c r="H24" i="1"/>
  <c r="D24" i="1"/>
  <c r="O19" i="1"/>
  <c r="H19" i="1"/>
  <c r="D19" i="1"/>
  <c r="N3" i="1"/>
  <c r="M3" i="1"/>
</calcChain>
</file>

<file path=xl/comments1.xml><?xml version="1.0" encoding="utf-8"?>
<comments xmlns="http://schemas.openxmlformats.org/spreadsheetml/2006/main">
  <authors>
    <author>Glévarec</author>
    <author>GG</author>
    <author>Gérard</author>
  </authors>
  <commentList>
    <comment ref="A5" authorId="0">
      <text>
        <r>
          <rPr>
            <b/>
            <sz val="16"/>
            <rFont val="Tahoma"/>
            <family val="2"/>
          </rPr>
          <t>Avis à l'ARIA
Cliquez sur l'onglet
Choisissez obligatoirement votre ARIA avant d'envoyer le mailing ! ! ! ! ! ! ! ! !</t>
        </r>
      </text>
    </comment>
    <comment ref="C19" authorId="1">
      <text>
        <r>
          <rPr>
            <b/>
            <sz val="10"/>
            <rFont val="Tahoma"/>
            <family val="2"/>
          </rPr>
          <t>Sélectionnez votre activité : clic, puis menu déroulant</t>
        </r>
      </text>
    </comment>
    <comment ref="K19" authorId="1">
      <text>
        <r>
          <rPr>
            <b/>
            <sz val="18"/>
            <rFont val="Tahoma"/>
            <family val="2"/>
          </rPr>
          <t>Pour mieux  comprendre vos chiffres</t>
        </r>
      </text>
    </comment>
    <comment ref="I35" authorId="2">
      <text>
        <r>
          <rPr>
            <b/>
            <sz val="18"/>
            <rFont val="Arial"/>
            <family val="2"/>
          </rPr>
          <t>Format : XXX</t>
        </r>
      </text>
    </comment>
    <comment ref="J35" authorId="2">
      <text>
        <r>
          <rPr>
            <b/>
            <sz val="18"/>
            <rFont val="Arial"/>
            <family val="2"/>
          </rPr>
          <t>Format : XXX</t>
        </r>
      </text>
    </comment>
    <comment ref="I36" authorId="2">
      <text>
        <r>
          <rPr>
            <b/>
            <sz val="18"/>
            <rFont val="Arial"/>
            <family val="2"/>
          </rPr>
          <t xml:space="preserve">Format : XXX
</t>
        </r>
        <r>
          <rPr>
            <b/>
            <sz val="8"/>
            <rFont val="Arial"/>
            <family val="2"/>
          </rPr>
          <t xml:space="preserve">
</t>
        </r>
        <r>
          <rPr>
            <b/>
            <sz val="18"/>
            <rFont val="Arial"/>
            <family val="2"/>
          </rPr>
          <t>Inscrit = ayant un contrat de travail avec le site</t>
        </r>
      </text>
    </comment>
    <comment ref="J36" authorId="2">
      <text>
        <r>
          <rPr>
            <b/>
            <sz val="18"/>
            <rFont val="Arial"/>
            <family val="2"/>
          </rPr>
          <t xml:space="preserve">Format : XXX
</t>
        </r>
        <r>
          <rPr>
            <b/>
            <sz val="8"/>
            <rFont val="Arial"/>
            <family val="2"/>
          </rPr>
          <t xml:space="preserve">
</t>
        </r>
        <r>
          <rPr>
            <b/>
            <sz val="18"/>
            <rFont val="Arial"/>
            <family val="2"/>
          </rPr>
          <t>Inscrit = ayant un contrat de travail avec le site</t>
        </r>
      </text>
    </comment>
    <comment ref="I37" authorId="2">
      <text>
        <r>
          <rPr>
            <b/>
            <sz val="18"/>
            <rFont val="Arial"/>
            <family val="2"/>
          </rPr>
          <t xml:space="preserve">Format : XXX
</t>
        </r>
        <r>
          <rPr>
            <b/>
            <sz val="8"/>
            <rFont val="Arial"/>
            <family val="2"/>
          </rPr>
          <t xml:space="preserve">
</t>
        </r>
        <r>
          <rPr>
            <b/>
            <sz val="18"/>
            <rFont val="Arial"/>
            <family val="2"/>
          </rPr>
          <t>L'automobile emploie de nombreux intérimaires</t>
        </r>
      </text>
    </comment>
    <comment ref="J37" authorId="2">
      <text>
        <r>
          <rPr>
            <b/>
            <sz val="18"/>
            <rFont val="Arial"/>
            <family val="2"/>
          </rPr>
          <t xml:space="preserve">Format : XXX
</t>
        </r>
        <r>
          <rPr>
            <b/>
            <sz val="8"/>
            <rFont val="Arial"/>
            <family val="2"/>
          </rPr>
          <t xml:space="preserve">
</t>
        </r>
        <r>
          <rPr>
            <b/>
            <sz val="18"/>
            <rFont val="Arial"/>
            <family val="2"/>
          </rPr>
          <t>L'automobile emploie de nombreux intérimaires</t>
        </r>
      </text>
    </comment>
    <comment ref="I38" authorId="2">
      <text>
        <r>
          <rPr>
            <b/>
            <sz val="18"/>
            <rFont val="Arial"/>
            <family val="2"/>
          </rPr>
          <t xml:space="preserve">Format : XXX,X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Si activité unitaire…</t>
        </r>
        <r>
          <rPr>
            <b/>
            <sz val="18"/>
            <rFont val="Arial"/>
            <family val="2"/>
          </rPr>
          <t xml:space="preserve">
Voir définition</t>
        </r>
      </text>
    </comment>
    <comment ref="J38" authorId="2">
      <text>
        <r>
          <rPr>
            <b/>
            <sz val="18"/>
            <rFont val="Arial"/>
            <family val="2"/>
          </rPr>
          <t xml:space="preserve">Format : XXX,X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Si activité unitaire…</t>
        </r>
        <r>
          <rPr>
            <b/>
            <sz val="18"/>
            <rFont val="Arial"/>
            <family val="2"/>
          </rPr>
          <t xml:space="preserve">
Voir définition</t>
        </r>
      </text>
    </comment>
    <comment ref="I39" authorId="2">
      <text>
        <r>
          <rPr>
            <b/>
            <sz val="18"/>
            <rFont val="Arial"/>
            <family val="2"/>
          </rPr>
          <t>Format : XX,XX - Pas en % !</t>
        </r>
      </text>
    </comment>
    <comment ref="J39" authorId="2">
      <text>
        <r>
          <rPr>
            <b/>
            <sz val="18"/>
            <rFont val="Arial"/>
            <family val="2"/>
          </rPr>
          <t>Format : XX,XX - Pas en % !</t>
        </r>
      </text>
    </comment>
    <comment ref="I40" authorId="2">
      <text>
        <r>
          <rPr>
            <b/>
            <sz val="18"/>
            <rFont val="Arial"/>
            <family val="2"/>
          </rPr>
          <t xml:space="preserve">Format : XXX,X
</t>
        </r>
        <r>
          <rPr>
            <b/>
            <sz val="8"/>
            <rFont val="Arial"/>
            <family val="2"/>
          </rPr>
          <t xml:space="preserve">
</t>
        </r>
        <r>
          <rPr>
            <b/>
            <sz val="18"/>
            <rFont val="Arial"/>
            <family val="2"/>
          </rPr>
          <t>Stocks moyens sur l'exercice.
Sinon, si représentatifs, stocks fin d'exercice</t>
        </r>
      </text>
    </comment>
    <comment ref="J40" authorId="2">
      <text>
        <r>
          <rPr>
            <b/>
            <sz val="18"/>
            <rFont val="Arial"/>
            <family val="2"/>
          </rPr>
          <t xml:space="preserve">Format : XXX,X
</t>
        </r>
        <r>
          <rPr>
            <b/>
            <sz val="8"/>
            <rFont val="Arial"/>
            <family val="2"/>
          </rPr>
          <t xml:space="preserve">
</t>
        </r>
        <r>
          <rPr>
            <b/>
            <sz val="18"/>
            <rFont val="Arial"/>
            <family val="2"/>
          </rPr>
          <t>Stocks moyens sur l'exercice.
Sinon, si représentatifs, stocks fin d'exercice</t>
        </r>
      </text>
    </comment>
    <comment ref="I41" authorId="2">
      <text>
        <r>
          <rPr>
            <b/>
            <sz val="18"/>
            <rFont val="Arial"/>
            <family val="2"/>
          </rPr>
          <t xml:space="preserve">Format : XX,X - Pas en % !
</t>
        </r>
        <r>
          <rPr>
            <b/>
            <sz val="8"/>
            <rFont val="Arial"/>
            <family val="2"/>
          </rPr>
          <t xml:space="preserve">
</t>
        </r>
        <r>
          <rPr>
            <b/>
            <sz val="18"/>
            <rFont val="Arial"/>
            <family val="2"/>
          </rPr>
          <t>Élire un équipement clé au sein du métier choisi plus haut</t>
        </r>
      </text>
    </comment>
    <comment ref="J41" authorId="2">
      <text>
        <r>
          <rPr>
            <b/>
            <sz val="18"/>
            <rFont val="Arial"/>
            <family val="2"/>
          </rPr>
          <t xml:space="preserve">Format : XX,X - Pas en % !
</t>
        </r>
        <r>
          <rPr>
            <b/>
            <sz val="8"/>
            <rFont val="Arial"/>
            <family val="2"/>
          </rPr>
          <t xml:space="preserve">
</t>
        </r>
        <r>
          <rPr>
            <b/>
            <sz val="18"/>
            <rFont val="Arial"/>
            <family val="2"/>
          </rPr>
          <t>Élire un équipement clé au sein du métier choisi plus haut</t>
        </r>
      </text>
    </comment>
    <comment ref="I42" authorId="2">
      <text>
        <r>
          <rPr>
            <b/>
            <sz val="18"/>
            <rFont val="Arial"/>
            <family val="2"/>
          </rPr>
          <t>Format : XXX,X</t>
        </r>
      </text>
    </comment>
    <comment ref="J42" authorId="2">
      <text>
        <r>
          <rPr>
            <b/>
            <sz val="18"/>
            <rFont val="Arial"/>
            <family val="2"/>
          </rPr>
          <t>Format : XXX,X</t>
        </r>
      </text>
    </comment>
    <comment ref="I43" authorId="2">
      <text>
        <r>
          <rPr>
            <b/>
            <sz val="18"/>
            <rFont val="Arial"/>
            <family val="2"/>
          </rPr>
          <t xml:space="preserve">Format : XXX,X
</t>
        </r>
        <r>
          <rPr>
            <b/>
            <sz val="8"/>
            <rFont val="Arial"/>
            <family val="2"/>
          </rPr>
          <t xml:space="preserve">
</t>
        </r>
        <r>
          <rPr>
            <b/>
            <sz val="18"/>
            <rFont val="Arial"/>
            <family val="2"/>
          </rPr>
          <t>Pour que ce soit homogène, mettre aussi le coût de l'intérim dans la VA</t>
        </r>
      </text>
    </comment>
    <comment ref="J43" authorId="2">
      <text>
        <r>
          <rPr>
            <b/>
            <sz val="18"/>
            <rFont val="Arial"/>
            <family val="2"/>
          </rPr>
          <t xml:space="preserve">Format : XXX,X
</t>
        </r>
        <r>
          <rPr>
            <b/>
            <sz val="8"/>
            <rFont val="Arial"/>
            <family val="2"/>
          </rPr>
          <t xml:space="preserve">
</t>
        </r>
        <r>
          <rPr>
            <b/>
            <sz val="18"/>
            <rFont val="Arial"/>
            <family val="2"/>
          </rPr>
          <t>Pour que ce soit homogène, mettre aussi le coût de l'intérim dans la VA</t>
        </r>
      </text>
    </comment>
    <comment ref="I44" authorId="2">
      <text>
        <r>
          <rPr>
            <b/>
            <sz val="18"/>
            <rFont val="Arial"/>
            <family val="2"/>
          </rPr>
          <t xml:space="preserve">Format : XXX
</t>
        </r>
        <r>
          <rPr>
            <b/>
            <sz val="8"/>
            <rFont val="Arial"/>
            <family val="2"/>
          </rPr>
          <t xml:space="preserve">
</t>
        </r>
        <r>
          <rPr>
            <b/>
            <sz val="18"/>
            <rFont val="Arial"/>
            <family val="2"/>
          </rPr>
          <t>Avec les intérimaires. Écrasez la formule pour ôter le négoce (pièces ou outillages), si vous en avez une proportion significative</t>
        </r>
      </text>
    </comment>
    <comment ref="J44" authorId="2">
      <text>
        <r>
          <rPr>
            <b/>
            <sz val="18"/>
            <rFont val="Arial"/>
            <family val="2"/>
          </rPr>
          <t xml:space="preserve">Format : XXX
</t>
        </r>
        <r>
          <rPr>
            <b/>
            <sz val="8"/>
            <rFont val="Arial"/>
            <family val="2"/>
          </rPr>
          <t xml:space="preserve">
</t>
        </r>
        <r>
          <rPr>
            <b/>
            <sz val="18"/>
            <rFont val="Arial"/>
            <family val="2"/>
          </rPr>
          <t>Avec les intérimaires. Écrasez la formule pour ôter le négoce (pièces ou outillages), si vous en avez une proportion significative</t>
        </r>
      </text>
    </comment>
    <comment ref="I45" authorId="2">
      <text>
        <r>
          <rPr>
            <b/>
            <sz val="18"/>
            <rFont val="Arial"/>
            <family val="2"/>
          </rPr>
          <t>Format : XXX,X</t>
        </r>
      </text>
    </comment>
    <comment ref="J45" authorId="2">
      <text>
        <r>
          <rPr>
            <b/>
            <sz val="18"/>
            <rFont val="Arial"/>
            <family val="2"/>
          </rPr>
          <t>Format : XXX,X</t>
        </r>
      </text>
    </comment>
    <comment ref="I46" authorId="2">
      <text>
        <r>
          <rPr>
            <b/>
            <sz val="18"/>
            <rFont val="Arial"/>
            <family val="2"/>
          </rPr>
          <t xml:space="preserve">Format : XXX
</t>
        </r>
        <r>
          <rPr>
            <b/>
            <sz val="8"/>
            <rFont val="Arial"/>
            <family val="2"/>
          </rPr>
          <t xml:space="preserve">
</t>
        </r>
        <r>
          <rPr>
            <b/>
            <sz val="18"/>
            <rFont val="Arial"/>
            <family val="2"/>
          </rPr>
          <t>Équipement choisi pour le TRS, sinon un autre, clé, dans le métier choisi plus haut</t>
        </r>
      </text>
    </comment>
    <comment ref="J46" authorId="2">
      <text>
        <r>
          <rPr>
            <b/>
            <sz val="18"/>
            <rFont val="Arial"/>
            <family val="2"/>
          </rPr>
          <t xml:space="preserve">Format : XXX
</t>
        </r>
        <r>
          <rPr>
            <b/>
            <sz val="8"/>
            <rFont val="Arial"/>
            <family val="2"/>
          </rPr>
          <t xml:space="preserve">
</t>
        </r>
        <r>
          <rPr>
            <b/>
            <sz val="18"/>
            <rFont val="Arial"/>
            <family val="2"/>
          </rPr>
          <t>Équipement choisi pour le TRS, sinon un autre, clé, dans le métier choisi plus haut</t>
        </r>
      </text>
    </comment>
    <comment ref="I47" authorId="2">
      <text>
        <r>
          <rPr>
            <b/>
            <sz val="18"/>
            <rFont val="Arial"/>
            <family val="2"/>
          </rPr>
          <t xml:space="preserve">Format : XX,X - Pas en % !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 xml:space="preserve">Si activité unitaire…
</t>
        </r>
        <r>
          <rPr>
            <b/>
            <sz val="18"/>
            <rFont val="Arial"/>
            <family val="2"/>
          </rPr>
          <t>Voir définition</t>
        </r>
      </text>
    </comment>
    <comment ref="J47" authorId="2">
      <text>
        <r>
          <rPr>
            <b/>
            <sz val="18"/>
            <rFont val="Arial"/>
            <family val="2"/>
          </rPr>
          <t xml:space="preserve">Format : XX,X - Pas en % !
</t>
        </r>
        <r>
          <rPr>
            <b/>
            <sz val="8"/>
            <rFont val="Arial"/>
            <family val="2"/>
          </rPr>
          <t xml:space="preserve">
</t>
        </r>
        <r>
          <rPr>
            <b/>
            <i/>
            <sz val="18"/>
            <rFont val="Arial"/>
            <family val="2"/>
          </rPr>
          <t>Si activité série…</t>
        </r>
        <r>
          <rPr>
            <b/>
            <sz val="18"/>
            <rFont val="Arial"/>
            <family val="2"/>
          </rPr>
          <t xml:space="preserve">
Pour cet indicateur très automobile, il vaut mieux donner la valeur de la seule activité automobile
</t>
        </r>
        <r>
          <rPr>
            <b/>
            <sz val="8"/>
            <rFont val="Arial"/>
            <family val="2"/>
          </rPr>
          <t xml:space="preserve">
</t>
        </r>
        <r>
          <rPr>
            <b/>
            <i/>
            <sz val="18"/>
            <rFont val="Arial"/>
            <family val="2"/>
          </rPr>
          <t xml:space="preserve">Si activité unitaire…
</t>
        </r>
        <r>
          <rPr>
            <b/>
            <sz val="18"/>
            <rFont val="Arial"/>
            <family val="2"/>
          </rPr>
          <t>Voir définition</t>
        </r>
      </text>
    </comment>
    <comment ref="I48" authorId="2">
      <text>
        <r>
          <rPr>
            <b/>
            <sz val="18"/>
            <rFont val="Arial"/>
            <family val="2"/>
          </rPr>
          <t>Format : XXX,X</t>
        </r>
      </text>
    </comment>
    <comment ref="J48" authorId="2">
      <text>
        <r>
          <rPr>
            <b/>
            <sz val="18"/>
            <rFont val="Arial"/>
            <family val="2"/>
          </rPr>
          <t>Format : XXX,X</t>
        </r>
      </text>
    </comment>
    <comment ref="I49" authorId="2">
      <text>
        <r>
          <rPr>
            <b/>
            <sz val="18"/>
            <rFont val="Arial"/>
            <family val="2"/>
          </rPr>
          <t>Format : XXX,X</t>
        </r>
        <r>
          <rPr>
            <b/>
            <sz val="8"/>
            <rFont val="Arial"/>
            <family val="2"/>
          </rPr>
          <t xml:space="preserve">
</t>
        </r>
        <r>
          <rPr>
            <b/>
            <sz val="18"/>
            <rFont val="Arial"/>
            <family val="2"/>
          </rPr>
          <t>Hors trajets</t>
        </r>
      </text>
    </comment>
    <comment ref="J49" authorId="2">
      <text>
        <r>
          <rPr>
            <b/>
            <sz val="18"/>
            <rFont val="Arial"/>
            <family val="2"/>
          </rPr>
          <t>Format : XXX,X</t>
        </r>
        <r>
          <rPr>
            <b/>
            <sz val="8"/>
            <rFont val="Arial"/>
            <family val="2"/>
          </rPr>
          <t xml:space="preserve">
</t>
        </r>
        <r>
          <rPr>
            <b/>
            <sz val="18"/>
            <rFont val="Arial"/>
            <family val="2"/>
          </rPr>
          <t>Hors trajets</t>
        </r>
      </text>
    </comment>
    <comment ref="I50" authorId="2">
      <text>
        <r>
          <rPr>
            <b/>
            <sz val="18"/>
            <rFont val="Arial"/>
            <family val="2"/>
          </rPr>
          <t>Format : XXX,XX</t>
        </r>
        <r>
          <rPr>
            <b/>
            <sz val="8"/>
            <rFont val="Arial"/>
            <family val="2"/>
          </rPr>
          <t xml:space="preserve">
</t>
        </r>
        <r>
          <rPr>
            <b/>
            <sz val="18"/>
            <rFont val="Arial"/>
            <family val="2"/>
          </rPr>
          <t>Hors trajets</t>
        </r>
      </text>
    </comment>
    <comment ref="J50" authorId="2">
      <text>
        <r>
          <rPr>
            <b/>
            <sz val="18"/>
            <rFont val="Arial"/>
            <family val="2"/>
          </rPr>
          <t>Format : XXX,XX</t>
        </r>
        <r>
          <rPr>
            <b/>
            <sz val="8"/>
            <rFont val="Arial"/>
            <family val="2"/>
          </rPr>
          <t xml:space="preserve">
</t>
        </r>
        <r>
          <rPr>
            <b/>
            <sz val="18"/>
            <rFont val="Arial"/>
            <family val="2"/>
          </rPr>
          <t>Hors trajets</t>
        </r>
      </text>
    </comment>
    <comment ref="I51" authorId="2">
      <text>
        <r>
          <rPr>
            <b/>
            <sz val="18"/>
            <rFont val="Arial"/>
            <family val="2"/>
          </rPr>
          <t xml:space="preserve">Format : XX,XX - Pas en % !
</t>
        </r>
        <r>
          <rPr>
            <b/>
            <sz val="8"/>
            <rFont val="Arial"/>
            <family val="2"/>
          </rPr>
          <t xml:space="preserve">
</t>
        </r>
        <r>
          <rPr>
            <b/>
            <sz val="18"/>
            <rFont val="Arial"/>
            <family val="2"/>
          </rPr>
          <t>Hors longue maladie</t>
        </r>
        <r>
          <rPr>
            <sz val="18"/>
            <rFont val="Arial"/>
            <family val="2"/>
          </rPr>
          <t xml:space="preserve"> (+ de 6 mois)</t>
        </r>
      </text>
    </comment>
    <comment ref="J51" authorId="2">
      <text>
        <r>
          <rPr>
            <b/>
            <sz val="18"/>
            <rFont val="Arial"/>
            <family val="2"/>
          </rPr>
          <t xml:space="preserve">Format : XX,XX - Pas en % !
</t>
        </r>
        <r>
          <rPr>
            <b/>
            <sz val="8"/>
            <rFont val="Arial"/>
            <family val="2"/>
          </rPr>
          <t xml:space="preserve">
</t>
        </r>
        <r>
          <rPr>
            <b/>
            <sz val="18"/>
            <rFont val="Arial"/>
            <family val="2"/>
          </rPr>
          <t>Hors longue maladie</t>
        </r>
        <r>
          <rPr>
            <sz val="18"/>
            <rFont val="Arial"/>
            <family val="2"/>
          </rPr>
          <t xml:space="preserve"> (+ de 6 mois)</t>
        </r>
      </text>
    </comment>
    <comment ref="I52" authorId="2">
      <text>
        <r>
          <rPr>
            <b/>
            <sz val="18"/>
            <rFont val="Arial"/>
            <family val="2"/>
          </rPr>
          <t>Format : XX,XX - Pas en % !</t>
        </r>
      </text>
    </comment>
    <comment ref="J52" authorId="2">
      <text>
        <r>
          <rPr>
            <b/>
            <sz val="18"/>
            <rFont val="Arial"/>
            <family val="2"/>
          </rPr>
          <t>Format : XX,XX - Pas en % !</t>
        </r>
      </text>
    </comment>
    <comment ref="I53" authorId="2">
      <text>
        <r>
          <rPr>
            <b/>
            <sz val="18"/>
            <rFont val="Arial"/>
            <family val="2"/>
          </rPr>
          <t xml:space="preserve">Format : XX,X - Pas en % !
</t>
        </r>
        <r>
          <rPr>
            <b/>
            <sz val="8"/>
            <rFont val="Arial"/>
            <family val="2"/>
          </rPr>
          <t xml:space="preserve">
</t>
        </r>
        <r>
          <rPr>
            <b/>
            <sz val="18"/>
            <rFont val="Arial"/>
            <family val="2"/>
          </rPr>
          <t>Le CA aussi doit être cumulé sur les 3 ans</t>
        </r>
      </text>
    </comment>
    <comment ref="J53" authorId="2">
      <text>
        <r>
          <rPr>
            <b/>
            <sz val="18"/>
            <rFont val="Arial"/>
            <family val="2"/>
          </rPr>
          <t xml:space="preserve">Format : XX,X - Pas en % !
</t>
        </r>
        <r>
          <rPr>
            <b/>
            <sz val="8"/>
            <rFont val="Arial"/>
            <family val="2"/>
          </rPr>
          <t xml:space="preserve">
</t>
        </r>
        <r>
          <rPr>
            <b/>
            <sz val="18"/>
            <rFont val="Arial"/>
            <family val="2"/>
          </rPr>
          <t>Le CA aussi doit être cumulé sur les 3 ans</t>
        </r>
      </text>
    </comment>
    <comment ref="I54" authorId="2">
      <text>
        <r>
          <rPr>
            <b/>
            <sz val="18"/>
            <rFont val="Arial"/>
            <family val="2"/>
          </rPr>
          <t>Format : XX,XX</t>
        </r>
      </text>
    </comment>
    <comment ref="J54" authorId="2">
      <text>
        <r>
          <rPr>
            <b/>
            <sz val="18"/>
            <rFont val="Arial"/>
            <family val="2"/>
          </rPr>
          <t>Format : XX,XX</t>
        </r>
      </text>
    </comment>
  </commentList>
</comments>
</file>

<file path=xl/sharedStrings.xml><?xml version="1.0" encoding="utf-8"?>
<sst xmlns="http://schemas.openxmlformats.org/spreadsheetml/2006/main" count="374" uniqueCount="238">
  <si>
    <r>
      <t>Sur le ou les types des contrats qui fait ou font le gros des affaires, 100 * somme des coûts engagés sur les contrats afférents, divisé par la somme des coûts budgétés via</t>
    </r>
    <r>
      <rPr>
        <b/>
        <u/>
        <sz val="12"/>
        <rFont val="Arial"/>
        <family val="2"/>
      </rPr>
      <t xml:space="preserve"> les devis commerciaux</t>
    </r>
    <r>
      <rPr>
        <b/>
        <sz val="12"/>
        <rFont val="Arial"/>
        <family val="2"/>
      </rPr>
      <t xml:space="preserve"> sur les mêmes contrats.</t>
    </r>
    <r>
      <rPr>
        <sz val="12"/>
        <rFont val="Arial"/>
        <family val="2"/>
      </rPr>
      <t xml:space="preserve">
Par exemple, une réponse à 120 indique qu'en général, on dépense 120 heures là où on en prévoit 100, soit +20%.
Afin de s'affranchir de la politique commerciale tarifaire et rester sur la pratique technico-industrielle, prendre les mêmes taux pour le devis et pour les études et la réalisation. En effet, seules, les unités d'œuvre nous intéressent ici.
Il arrive régulièrement que, chez les industriels de l'unitaire, la réalisation d'un contrat subisse les dysfonctionnements de l'organisation (optimisme commercial, indisponibilité de telle personne, retard de livraison de tel composant, erreur de planification, données clients absentes, urgence chez tel client, erreur d'études...) Dans ces métiers à risque, la maîtrise économique des projets est </t>
    </r>
    <r>
      <rPr>
        <u/>
        <sz val="12"/>
        <rFont val="Arial"/>
        <family val="2"/>
      </rPr>
      <t>vitale.</t>
    </r>
    <r>
      <rPr>
        <sz val="12"/>
        <rFont val="Arial"/>
        <family val="2"/>
      </rPr>
      <t xml:space="preserve">
Les dépassements "du fait du client" ne sont pas à ôter de l'indicateur, car le fournisseur n'a pas de prise sur lui. A l'extrême, dans l'unitaire, on pourrait dire qu'il revient au fournisseur, grâce à sa compétence en ingénierie, de "seringuer" son client.</t>
    </r>
  </si>
  <si>
    <t>Ces données sont confidentielles
Elles seront traitées via un numéro d'ordre propre à l'entreprise, connu d'elle seule</t>
  </si>
  <si>
    <t>Temps écoulé pour passer du dernier produit bon d’une série, au premier produit bon de la série suivante, aux conditions nominales.</t>
  </si>
  <si>
    <t>Taux de service = nombre de lignes de commande livrées à l’heure, à la bonne quantité, sans retour client, divisé par le nombre total de lignes de commandes reçues par le client sur la période.</t>
  </si>
  <si>
    <r>
      <t xml:space="preserve">Idem industrie de série
</t>
    </r>
    <r>
      <rPr>
        <sz val="12"/>
        <rFont val="Arial"/>
        <family val="2"/>
      </rPr>
      <t>Inclure les études et les frais de déplacement sur site client, le cas échéant</t>
    </r>
  </si>
  <si>
    <r>
      <t xml:space="preserve">Idem industrie de série
</t>
    </r>
    <r>
      <rPr>
        <sz val="12"/>
        <rFont val="Arial"/>
        <family val="2"/>
      </rPr>
      <t>Dans l'unitaire, le stock de produits finis est négligeable, car tout produit fini est expédié. Par contre, l'en-cours peut être très lourd
Souvent dans cette activité, l'encours peut varier énormément dans l'exercice. Dans ce cas, on évaluera sa moyenne, plutôt que sa valeur en fin d'exercice</t>
    </r>
  </si>
  <si>
    <r>
      <t xml:space="preserve">Pour l'unitaire, dans le cas où les machines outils sont intégrées, la définition est identique à l'industrie de série, en mettant au numérateur la somme des temps prévus par le service méthodes sur les usinages effectués.
</t>
    </r>
    <r>
      <rPr>
        <sz val="12"/>
        <rFont val="Arial"/>
        <family val="2"/>
      </rPr>
      <t>Si l'usinage est externalisé, on peut s'intéresser aux consoles CAO, par exemple</t>
    </r>
  </si>
  <si>
    <t>Taux de gravité des accidents (tel que défini par la CPAM) subis par les salariés = nombre de jours de travail perdus sur l'exercice (quelle que soit la date de l'accident) pour incapacité temporaire suite à un accident, multiplié par 1.000 et divisé par le nombre d’heures travaillées</t>
  </si>
  <si>
    <t xml:space="preserve"> </t>
  </si>
  <si>
    <t>Thème</t>
  </si>
  <si>
    <t>Nombre</t>
  </si>
  <si>
    <t>%</t>
  </si>
  <si>
    <t>Jours</t>
  </si>
  <si>
    <t>Minutes</t>
  </si>
  <si>
    <t>Autres</t>
  </si>
  <si>
    <t>Série</t>
  </si>
  <si>
    <t>Unitaire</t>
  </si>
  <si>
    <t>Indicateurs</t>
  </si>
  <si>
    <t>Production unitaire ou de pièces prototypes</t>
  </si>
  <si>
    <t>Unités</t>
  </si>
  <si>
    <t>Production de série</t>
  </si>
  <si>
    <t>PPM</t>
  </si>
  <si>
    <t>%CA</t>
  </si>
  <si>
    <t>Taux de rendement synthétique</t>
  </si>
  <si>
    <t>k€ / m²</t>
  </si>
  <si>
    <t>k€ / pers</t>
  </si>
  <si>
    <t>Utilisation des surfaces</t>
  </si>
  <si>
    <t>Temps de changement de fabrication</t>
  </si>
  <si>
    <t>Absentéisme maladie agents</t>
  </si>
  <si>
    <t>Dépenses de formation / masse salariale</t>
  </si>
  <si>
    <t>DÉFINITION DES INDICATEURS</t>
  </si>
  <si>
    <t>NOM DU GROUPE</t>
  </si>
  <si>
    <t>Nom du contact</t>
  </si>
  <si>
    <r>
      <t>Coût de revient des rebuts et surconsommations matières (hors « chutes techniques »), et du temps passé en retouche, multiplié par le taux horaire standard, le tout rapporté au chiffre d’affaires hors négoce et multiplié par 100</t>
    </r>
    <r>
      <rPr>
        <sz val="12"/>
        <rFont val="Arial"/>
        <family val="2"/>
      </rPr>
      <t xml:space="preserve">
Autant que possible, le taux utilisé ne contiendra pas de frais fixes, car gagner en rebuts ne fait habituellement pas gagner autre chose que les coûts dits "variables".</t>
    </r>
  </si>
  <si>
    <t>Suggestions par personne par an</t>
  </si>
  <si>
    <t>Performance environnementale</t>
  </si>
  <si>
    <t>Voir définitions
sur onglet suivant</t>
  </si>
  <si>
    <t>Si oui :</t>
  </si>
  <si>
    <t>Oui</t>
  </si>
  <si>
    <t>Non</t>
  </si>
  <si>
    <t>-</t>
  </si>
  <si>
    <t>Il s'appuie sur la compétence de collaborateurs aguerris</t>
  </si>
  <si>
    <t>Il s'appuie sur la pratique de sa maison mère</t>
  </si>
  <si>
    <t>Il a bénéficié dans le passé de l'intervention d'un consultant</t>
  </si>
  <si>
    <t>Il bénéficie en ce moment, ou bénéficiera sous peu, de l'intervention d'un consultant</t>
  </si>
  <si>
    <r>
      <t xml:space="preserve">Ne tenir compte, ni des accidents de trajet, ni des accidents de travail ayant donné lieu à un arrêt de moins de 24h.
Si on le peut et si leur ratio est différent de celui des inscrits, </t>
    </r>
    <r>
      <rPr>
        <b/>
        <sz val="12"/>
        <rFont val="Arial"/>
        <family val="2"/>
      </rPr>
      <t>prendre en compte les intérimaires</t>
    </r>
  </si>
  <si>
    <t>C'est 100 * le montant total sur l'exercice, de la masse salariale des personnes formées et dépensée pendant leur formation, et des dépenses de prestations de formation (internes et externes), le tout étant divisé par la masse salariale totale.</t>
  </si>
  <si>
    <t>Inclure la cotisation organisme collecteur de la taxe de formation, les heures payées durant la formation, les DIF.</t>
  </si>
  <si>
    <r>
      <t xml:space="preserve">Quotient : 100 * coût global annuel de traitement des déchets, divisé par le chiffre d’affaires annuel
</t>
    </r>
    <r>
      <rPr>
        <sz val="12"/>
        <rFont val="Arial"/>
        <family val="2"/>
      </rPr>
      <t xml:space="preserve">
Le coût global annuel du traitement des déchets sont les coûts externes hors investissements. On ne les diminuera pas des ventes de déchets éventuelles (se focaliser sur ce qui n'est pas valorisé) et on ne tiendra pas compte, pour faire simple, des coûts internes de valorisation éventuels (main d’œuvre notamment).</t>
    </r>
  </si>
  <si>
    <t>Idem industrie de série</t>
  </si>
  <si>
    <t>Bon</t>
  </si>
  <si>
    <t>Mauvais</t>
  </si>
  <si>
    <t>Autres : appelez-nous</t>
  </si>
  <si>
    <t>Priorité à l’information donnée par les clients, même erronée du point de vue du fournisseur, disponible souvent sur les portails fournisseurs
Ne prendre en compte que les PPM techniques
Si le client inclut les PPM logistiques et administratifs, si possible, les extraire</t>
  </si>
  <si>
    <t>Une comparaison "challengente" avec les confrères du métier sous-entend :
- Des temps de cycle théoriques conformes à l'état de l'art du marché sur la technologie choisie, car une gamme peu ambitieuse améliore le TRS.
- De ne pas arrêter l'équipement pendant les pauses, car l'état de l'art est de remplacer la MOD qui sert les équipements stratégiques.
- Un temps d'ouverture comparable à celui de la profession. A quoi servirait-il d'avoir un TRS de 95% sur un équipement qui ne serait ouvert qu'en 1x8 si les confrères ouvrent le leur en 3x8 ?</t>
  </si>
  <si>
    <t>Le TRS est fondamental pour les usines capitalistiques :
- Mesure la performance (efficience + efficacité) d'un équipement homogène (une machine ou une ligne mécaniquement enchaînée). Le TRS consolidé d'un îlot de plusieurs équipements ou d'une usine, n'a donc pas de sens. Il faut choisir "l'équipement qui fait le compte de résultat" : flux majeur, technologie noble du métier, investissement lourd qu'il s'agit de rentabiliser coûte que coûte et qui, souvent, est le goulot d'étranglement.
- Mesure la performance de l'équipement au sein de son temps d'ouverture, celui-ci étant le temps total (365 jours en 3x8), diminué de la sous-charge volontaire (on peut choisir structurellement de ne pas travailler les week ends), de la sous-charge commerciale (les contrats non pris, qui génèrent un sous-engagement) et des arrêts programmés (typiquement, les travaux neufs et les grosses remises à niveau périodiques).
- Fait la synthèse de la performance industrielle : humaine + technique + qualité... Il donne donc une image de la capacité de l'usine à rentabiliser un tel équipement.</t>
  </si>
  <si>
    <t>Accidentalité - Taux de fréquence</t>
  </si>
  <si>
    <t>Accidentalité - Taux de gravité</t>
  </si>
  <si>
    <r>
      <t>Taux de fréquence des accidents (tel que défini par la CPAM) subis par les salariés = nombre d’accidents du travail avec arrêt de plus de 24h, survenus au cours de l'exercice, multiplié par 1 million et divisé par le nombre d’heures travaillées.</t>
    </r>
    <r>
      <rPr>
        <sz val="12"/>
        <rFont val="Arial"/>
        <family val="2"/>
      </rPr>
      <t xml:space="preserve">
Ne pas tenir compte des accidents de trajet.
Si on le peut et si leur ratio est différent de celui des inscrits, inclure les intérimaires.
Le nombre d'heures travaillées est obtenu en multipliant l'effectif équivalent temps plein, par le nombre d’heures de travail effectuées chaque année par une personne à temps plein. Exclure les congés payés et les absences de toutes natures, rémunérées ou non.</t>
    </r>
  </si>
  <si>
    <t>Nom de l'ARIA</t>
  </si>
  <si>
    <t>@mail</t>
  </si>
  <si>
    <t>Téléphone</t>
  </si>
  <si>
    <t>k€</t>
  </si>
  <si>
    <t xml:space="preserve">Investissements corporels sur 3 ans </t>
  </si>
  <si>
    <t>Télécopie</t>
  </si>
  <si>
    <t>Excellence</t>
  </si>
  <si>
    <t>J</t>
  </si>
  <si>
    <t>L</t>
  </si>
  <si>
    <r>
      <t xml:space="preserve">100 * le nombre des contrats livrés bons dans les délais contractuels, divisé par le nombre de contrats livrés
</t>
    </r>
    <r>
      <rPr>
        <sz val="12"/>
        <rFont val="Arial"/>
        <family val="2"/>
      </rPr>
      <t>A ce stade, on de distingue pas si le retard est "imputable" à l'entreprise ou à son client</t>
    </r>
  </si>
  <si>
    <t>Jaune :</t>
  </si>
  <si>
    <t>Onglet réservé à l'Association Régionale de l'Industrie Automobile et au consolideur national</t>
  </si>
  <si>
    <t>Mémorisation du suivi</t>
  </si>
  <si>
    <t>Les entreprises multi-sites sont invitées à remplir un fichier par site</t>
  </si>
  <si>
    <t>Toute série confondue</t>
  </si>
  <si>
    <t>%MS</t>
  </si>
  <si>
    <t>Qualité</t>
  </si>
  <si>
    <t>Coût, délai</t>
  </si>
  <si>
    <t>Personnel</t>
  </si>
  <si>
    <t>î</t>
  </si>
  <si>
    <t>ì</t>
  </si>
  <si>
    <t>La VA étant la marge qui reste après les achats, plus elle sera assurée par un nombre minimum de personnes, plus on considèrera que l’organisation est efficace et efficiente
En revanche, aller à l’excès permettrait certes d’optimiser le court terme, mais mettrait le long terme en péril (incapacité à innover, inélasticité face aux sautes de charges de l’amortissement des équipements d’automatisation devenus majeurs…)
La question est donc d'optimiser la contribution de la ressource humaine comme génératrice de richesse.</t>
  </si>
  <si>
    <t>Quelle est la perception de vos clients vis à vis de votre réponse QCD opérationnelle ? Quelle est la performance hors tout du pilotage de votre système de production ? Quelles sont les dispositions mises en oeuvre pour garantir les livraisons ? Le taux de service reflète l’aptitude à maîtriser une dynamique de flux physiques de plus en plus diversifiés, sous des contraintes de fiabilité des livraisons plutôt croissantes.
Priorité à l’information donnée par les clients, même erronée du point de vue du fournisseur, disponible souvent sur les portails fournisseurs.</t>
  </si>
  <si>
    <r>
      <t>Au sein d'un système de collecte et de traitement organisé, nombre de propositions de progrès émises par le personnel  hors les personnes dont la mission est d'émettre de telles suggestions, comme le service méthodes ou l'encadrement) et mises en place ou en-cours de mise en place sur l'exercice, divisé par l’effectif moyen sur la même période (y compris intérimaires et CDD, personnels ateliers et administratifs).</t>
    </r>
    <r>
      <rPr>
        <sz val="12"/>
        <rFont val="Arial"/>
        <family val="2"/>
      </rPr>
      <t xml:space="preserve">
Inclure les suggestions issues des chantiers d’amélioration, des campagnes de sensibilisation etc…</t>
    </r>
  </si>
  <si>
    <r>
      <t>Le TRS est le ratio entre deux durées :
- Sur une période donnée, le temps utile, qui est théoriquement suffisant pour ne produire que les pièces bonnes effectivement produites, avec un équipement calé sur son temps de cycle nominal (temps de cycle de la machine neuve, diminué des améliorations). A priori, il s'agit des conditions de la gamme sèche.
- Divisé par le temps d'ouverture de la période.
- Le tout, muliplié par 100.</t>
    </r>
    <r>
      <rPr>
        <b/>
        <sz val="8"/>
        <rFont val="Arial"/>
        <family val="2"/>
      </rPr>
      <t xml:space="preserve">
</t>
    </r>
    <r>
      <rPr>
        <b/>
        <sz val="12"/>
        <rFont val="Arial"/>
        <family val="2"/>
      </rPr>
      <t>Voir onglet "TRS selon la norme"</t>
    </r>
  </si>
  <si>
    <t>Progrès si</t>
  </si>
  <si>
    <t>Exemple d'une série de la même référence (cas le plus simple) :
- Temps d’ouverture : du lundi au vendredi, soit = 5x24h = 120h = 432.000s
- Temps de cycle nominal = 60 secondes
- Pièces bonnes produites : 6.500
- TRS = (6.500x60 / 432.000) x 100 = 90,27%
Le TRS permet, à travers l'explicitation fine des causes de non TRS (100 - TRS), de concevoir les plans d'action nécessaires et de suivre leur mise en œuvre.</t>
  </si>
  <si>
    <t>Coût d’un rebut :
- A peine ouvré : coût direct du brut
- Fini ou quasi fini : coût direct du fini
- En-cours :
  ▪ Coût direct du stade concerné, si accessible facilement en GPAO
  ▪ Si trop compliqué, moyenne des bruts et des finis
  ▪ Si encore trop compliqué, ne prendre que le prix brut ou le prix fini, selon le cas.</t>
  </si>
  <si>
    <t>Indispensable</t>
  </si>
  <si>
    <t>Case à remplir par
l'entreprise ou le site</t>
  </si>
  <si>
    <t>VILLE DU SITE</t>
  </si>
  <si>
    <t>Appel éventuel de notre part, lors du contrôle de cohérence</t>
  </si>
  <si>
    <t>Fonction</t>
  </si>
  <si>
    <t>Il bénéficie ou a bénéficié dans le passé de l'appui d'un expert d'un client</t>
  </si>
  <si>
    <t>Suivi PFA</t>
  </si>
  <si>
    <t>Au sein du flux de produits majeurs, choisir un équipement stratégique (technologie, prix…) et qui soit, autant que possible, goulot</t>
  </si>
  <si>
    <r>
      <t xml:space="preserve">S'applique aux entreprises ayant une fabrication machinisée en interne.
</t>
    </r>
    <r>
      <rPr>
        <b/>
        <sz val="12"/>
        <rFont val="Arial"/>
        <family val="2"/>
      </rPr>
      <t xml:space="preserve">
Temps moyen mesuré entre la fin de la production d’une commande (contrôle et emballage compris) et le démarrage de la production de la commande suivante (inclure le temps de rangement et de préparation de la zone de travail).</t>
    </r>
    <r>
      <rPr>
        <sz val="12"/>
        <rFont val="Arial"/>
        <family val="2"/>
      </rPr>
      <t xml:space="preserve">
Au sein du flux de produits majeurs, choisir un équipement stratégique et qui soit, autant que possible, goulot.</t>
    </r>
  </si>
  <si>
    <r>
      <t>Pour l'unitaire "sur projet"</t>
    </r>
    <r>
      <rPr>
        <sz val="12"/>
        <rFont val="Arial"/>
        <family val="2"/>
      </rPr>
      <t xml:space="preserve"> :</t>
    </r>
    <r>
      <rPr>
        <b/>
        <sz val="12"/>
        <rFont val="Arial"/>
        <family val="2"/>
      </rPr>
      <t xml:space="preserve"> 100 * le nombre de projets (on dit aussi affaires) non récettés bons du premier coup sur l'exercice, divisé par le nombre de projets recettés.</t>
    </r>
    <r>
      <rPr>
        <u/>
        <sz val="12"/>
        <rFont val="Arial"/>
        <family val="2"/>
      </rPr>
      <t xml:space="preserve">
Pour la petite série</t>
    </r>
    <r>
      <rPr>
        <sz val="12"/>
        <rFont val="Arial"/>
        <family val="2"/>
      </rPr>
      <t xml:space="preserve"> :</t>
    </r>
    <r>
      <rPr>
        <b/>
        <sz val="12"/>
        <rFont val="Arial"/>
        <family val="2"/>
      </rPr>
      <t xml:space="preserve"> 100 * nombre de produits rejetés par les clients sur l’exercice et reconnus comme défectueux par le fournisseur, divisé par la quantité totale de produits livrés sur la même période.</t>
    </r>
  </si>
  <si>
    <t>Produit et procédé types :</t>
  </si>
  <si>
    <t>Tps de défilement produit phare (yc MP et PF)</t>
  </si>
  <si>
    <r>
      <t xml:space="preserve">On dit souvent : "lead time".
Combien de temps un produit passe-t-il à attendre que l’on veuille bien s’occuper de lui ? La fluidité renferme l'essentiel : efficience de la production, absence de dysfonctionnement, faible immobilisation de la trésorerie via les stocks... Pédagogiquement, elle est porteuse de sens (le temps de VA réelle est souvent faiblissime face au temps de défilement) et est donc mobilisatrice des équipes pour remettre en cause les étapes sans VA : stocks, transports, attentes, re-façon...
</t>
    </r>
    <r>
      <rPr>
        <b/>
        <sz val="12"/>
        <rFont val="Arial"/>
        <family val="2"/>
      </rPr>
      <t xml:space="preserve">Temps total réel mis par 1 gramme du matériau (ou du composant) principal entrant dans </t>
    </r>
    <r>
      <rPr>
        <b/>
        <u/>
        <sz val="12"/>
        <rFont val="Arial"/>
        <family val="2"/>
      </rPr>
      <t>tel produit représentatif de telle famille de produits stratégique</t>
    </r>
    <r>
      <rPr>
        <b/>
        <sz val="12"/>
        <rFont val="Arial"/>
        <family val="2"/>
      </rPr>
      <t xml:space="preserve"> ("high runner"), pour passer du quai de réception matières premières au camion de livraison produits finis, après avoir traversé toutes les étapes actives (transformation physique gammée) et passives (stocks, attentes, contrôles) du processus industriel.
</t>
    </r>
    <r>
      <rPr>
        <sz val="12"/>
        <rFont val="Arial"/>
        <family val="2"/>
      </rPr>
      <t>La VSM est l'outil utilisé habituellement pour le mesurer. Il vous faut savoir qu'un tel travail est redoutablement efficace pour votre démarche industrielle.</t>
    </r>
  </si>
  <si>
    <r>
      <rPr>
        <sz val="12"/>
        <color indexed="8"/>
        <rFont val="Arial"/>
        <family val="2"/>
      </rPr>
      <t xml:space="preserve">Si vous ne disposez pas de l'indicateur mesuré dans les règles de l'art, le temps de VA étant faible face au temps d'attente, vous pouvez en faire une approche rapide par </t>
    </r>
    <r>
      <rPr>
        <b/>
        <sz val="12"/>
        <color indexed="8"/>
        <rFont val="Arial"/>
        <family val="2"/>
      </rPr>
      <t xml:space="preserve">les stocks et en-cours du </t>
    </r>
    <r>
      <rPr>
        <b/>
        <u/>
        <sz val="12"/>
        <color indexed="8"/>
        <rFont val="Arial"/>
        <family val="2"/>
      </rPr>
      <t>produit phare choisi</t>
    </r>
    <r>
      <rPr>
        <b/>
        <sz val="12"/>
        <color indexed="10"/>
        <rFont val="Arial"/>
        <family val="2"/>
      </rPr>
      <t xml:space="preserve"> (sinon, ne répondez pas)</t>
    </r>
    <r>
      <rPr>
        <sz val="12"/>
        <color indexed="8"/>
        <rFont val="Arial"/>
        <family val="2"/>
      </rPr>
      <t xml:space="preserve"> :
- Estimez le nb de jours moyen que vous avez en stock MP, pour la matière que vous avez choisie de suivre, composant la référence choisie. TdD</t>
    </r>
    <r>
      <rPr>
        <vertAlign val="subscript"/>
        <sz val="12"/>
        <color indexed="8"/>
        <rFont val="Arial"/>
        <family val="2"/>
      </rPr>
      <t>MP</t>
    </r>
    <r>
      <rPr>
        <sz val="12"/>
        <color indexed="8"/>
        <rFont val="Arial"/>
        <family val="2"/>
      </rPr>
      <t xml:space="preserve"> =  (valeur moyenne du stock de la matière concernée) * (nb de jours ouvrés dans l'année) / (CA d'achat annuel de la matière)
- Ajoutez le nombre de jours en en-cours. TdD</t>
    </r>
    <r>
      <rPr>
        <vertAlign val="subscript"/>
        <sz val="12"/>
        <color indexed="8"/>
        <rFont val="Arial"/>
        <family val="2"/>
      </rPr>
      <t>EC</t>
    </r>
    <r>
      <rPr>
        <sz val="12"/>
        <color indexed="8"/>
        <rFont val="Arial"/>
        <family val="2"/>
      </rPr>
      <t xml:space="preserve"> = 2 * (valeur moyenne des en-cours des composants de la référence choisie contenant la matière choisie) * (nb de jours ouvrés dans l'année) / (CA Achats + CA Ventes)
- Enfin, ajoutez le nombre de jours moyen que vous avez en stock de PF. TdD</t>
    </r>
    <r>
      <rPr>
        <vertAlign val="subscript"/>
        <sz val="12"/>
        <color indexed="8"/>
        <rFont val="Arial"/>
        <family val="2"/>
      </rPr>
      <t>PF</t>
    </r>
    <r>
      <rPr>
        <sz val="12"/>
        <color indexed="8"/>
        <rFont val="Arial"/>
        <family val="2"/>
      </rPr>
      <t xml:space="preserve"> = (valeur moyenne du stock des produits finis choisis) * (nb de jours ouvrés dans l'année) / (CA ventes sur un an)
TdD ≈ TdD</t>
    </r>
    <r>
      <rPr>
        <vertAlign val="subscript"/>
        <sz val="12"/>
        <color indexed="8"/>
        <rFont val="Arial"/>
        <family val="2"/>
      </rPr>
      <t>MP</t>
    </r>
    <r>
      <rPr>
        <sz val="12"/>
        <color indexed="8"/>
        <rFont val="Arial"/>
        <family val="2"/>
      </rPr>
      <t xml:space="preserve"> + TdD</t>
    </r>
    <r>
      <rPr>
        <vertAlign val="subscript"/>
        <sz val="12"/>
        <color indexed="8"/>
        <rFont val="Arial"/>
        <family val="2"/>
      </rPr>
      <t>EC</t>
    </r>
    <r>
      <rPr>
        <sz val="12"/>
        <color indexed="8"/>
        <rFont val="Arial"/>
        <family val="2"/>
      </rPr>
      <t xml:space="preserve"> + TdD</t>
    </r>
    <r>
      <rPr>
        <vertAlign val="subscript"/>
        <sz val="12"/>
        <color indexed="8"/>
        <rFont val="Arial"/>
        <family val="2"/>
      </rPr>
      <t>PF</t>
    </r>
    <r>
      <rPr>
        <sz val="12"/>
        <color indexed="8"/>
        <rFont val="Arial"/>
        <family val="2"/>
      </rPr>
      <t xml:space="preserve">
Cette approche est infiniment moins pédagogique, car non analytique de la réalité.
Parmi les produits stratégiques, le produit choisi, autant que possible, doit être représentatif du processus le plus complet. Exemple : certains produits doivent être expédiés à l'extérieur pour un traitement de surface. Cela permet de s'attaquer à l'ensemble de la problématique.</t>
    </r>
  </si>
  <si>
    <t>ZONE DE CONTRÔLE DE COHERENCE AUTOMATIQUE</t>
  </si>
  <si>
    <t>Cette industrie est typiquement la production de pièces ou ensembles qui, in fine, feront partie de la nomenclature d'un véhicule automobile.
Elle livre de grandes quantités de pièces identiques.</t>
  </si>
  <si>
    <t>Cette industrie contient typiquement des métiers du genre :
- Étude et réalisation d'équipements (outillages, moules, machines spéciales…) permettant aux industriels de la série de produire
- Production de pièces unitaires ou en petite série, avec études</t>
  </si>
  <si>
    <t>Valeur ajoutée par personne (yc intérim)</t>
  </si>
  <si>
    <t>Chiffre d'affaires par personne (yc intérim)</t>
  </si>
  <si>
    <t>O / N    Conformité N-1 face à enquête de l'an
&lt;---       dernier vérifiée ?
            Si écarts, commenter en bas ligne à ligne</t>
  </si>
  <si>
    <t>Exemples de coûts externes : prestations (locations de bennes, enlèvement, traitement,..), taxes (TGAP, Ademe, Agence de l’eau…) dont déductions de taxes, consommables (eau, produits de traitements, granulés absorbants, gants…).
Le chiffre d’affaires annuel contient, bien entendu, les ventes de déchets.</t>
  </si>
  <si>
    <t>Fixe</t>
  </si>
  <si>
    <t>Nom</t>
  </si>
  <si>
    <t>Télé-phones</t>
  </si>
  <si>
    <t>Portable</t>
  </si>
  <si>
    <t>Standard</t>
  </si>
  <si>
    <r>
      <t>Quantité de produits déclarés non conformes par le client sur l'exercice et reconnus comme défectueux par le fournisseur, divisée par la quantité totale de produits reçus par le client sur cet exercice et multipliée par 1 million.</t>
    </r>
    <r>
      <rPr>
        <sz val="12"/>
        <rFont val="Arial"/>
        <family val="2"/>
      </rPr>
      <t xml:space="preserve">
Si plusieurs clients : moyenne pondérée par le nb de produits livrés ou, à défaut, par le CA.</t>
    </r>
  </si>
  <si>
    <t>¤</t>
  </si>
  <si>
    <t>?</t>
  </si>
  <si>
    <r>
      <t>RÉPONDANT</t>
    </r>
    <r>
      <rPr>
        <b/>
        <vertAlign val="superscript"/>
        <sz val="14"/>
        <rFont val="Arial"/>
        <family val="2"/>
      </rPr>
      <t>(1)</t>
    </r>
  </si>
  <si>
    <r>
      <t>Chiffre d'affaires (ou prix de cession</t>
    </r>
    <r>
      <rPr>
        <b/>
        <vertAlign val="superscript"/>
        <sz val="12"/>
        <color indexed="8"/>
        <rFont val="Arial"/>
        <family val="2"/>
      </rPr>
      <t>(2)</t>
    </r>
    <r>
      <rPr>
        <b/>
        <sz val="12"/>
        <color indexed="8"/>
        <rFont val="Arial"/>
        <family val="2"/>
      </rPr>
      <t>)</t>
    </r>
  </si>
  <si>
    <t>Plages de vraisem-blance</t>
  </si>
  <si>
    <t>LIBRE COMMENTAIRE ENTREPRISE</t>
  </si>
  <si>
    <t>SUIVI ET COMMENTAIRE ARIA</t>
  </si>
  <si>
    <t>Votre site pratique "la production au plus juste", le "Lean manufacturing" ou autre vocable</t>
  </si>
  <si>
    <t>Si non :</t>
  </si>
  <si>
    <t>Vous vous interrogez sur ce modèle industriel et vous aimeriez en savoir plus</t>
  </si>
  <si>
    <t>Site</t>
  </si>
  <si>
    <r>
      <t xml:space="preserve">SITE WEB </t>
    </r>
    <r>
      <rPr>
        <sz val="12"/>
        <color indexed="8"/>
        <rFont val="Arial"/>
        <family val="2"/>
      </rPr>
      <t>(comprendre votre métier)</t>
    </r>
  </si>
  <si>
    <t>CODE POSTAL DU SITE</t>
  </si>
  <si>
    <t>SOCIETE DU SITE</t>
  </si>
  <si>
    <r>
      <t>PAYS</t>
    </r>
    <r>
      <rPr>
        <sz val="12"/>
        <rFont val="Arial"/>
        <family val="2"/>
      </rPr>
      <t xml:space="preserve"> (site hors France)</t>
    </r>
  </si>
  <si>
    <t>ND</t>
  </si>
  <si>
    <t>3. Usinage, décolletage, visserie, boulonnerie</t>
  </si>
  <si>
    <t>2. Forge et fonderie</t>
  </si>
  <si>
    <t>4. Assemblage</t>
  </si>
  <si>
    <t>5. Industrie électrique et électronique</t>
  </si>
  <si>
    <t>7. Traitement de surfaces</t>
  </si>
  <si>
    <t>8. Textiles et garnitures</t>
  </si>
  <si>
    <t>0. Autres (préciser lequel à DROITE)</t>
  </si>
  <si>
    <t>EN DESSOUS DE CETTE LIGNE, ZONE RÉSERVÉE AU CONSOLIDATEUR</t>
  </si>
  <si>
    <t>Selon effectif global : votre catégorie administrative (clic case jaune à gauche)</t>
  </si>
  <si>
    <t>PME - Effectif (société + son éventuel groupe d'appartenance) &lt; 250 personnes</t>
  </si>
  <si>
    <t>ETI - Effectif (société + son éventuel groupe d'appartenance) &gt; 250 personnes et &lt; 5.000</t>
  </si>
  <si>
    <t>Gd GROUPE - Effectif (société + son éventuel groupe d'appartenance) &gt; 5000 personnes</t>
  </si>
  <si>
    <r>
      <t>Exercice
N-1</t>
    </r>
    <r>
      <rPr>
        <b/>
        <vertAlign val="superscript"/>
        <sz val="12"/>
        <color theme="0"/>
        <rFont val="Arial"/>
        <family val="2"/>
      </rPr>
      <t>(3)</t>
    </r>
  </si>
  <si>
    <r>
      <t>Exercice
N</t>
    </r>
    <r>
      <rPr>
        <b/>
        <vertAlign val="superscript"/>
        <sz val="12"/>
        <color theme="0"/>
        <rFont val="Arial"/>
        <family val="2"/>
      </rPr>
      <t>(3)</t>
    </r>
  </si>
  <si>
    <t>(1)  Personne compétente sur ce sujet technique et de gestion</t>
  </si>
  <si>
    <t>(3)  S'il vous est impossible de calculer et même d'approcher la valeur d'un indicateur, mettez "ND" ("Non Déterminé"). Merci</t>
  </si>
  <si>
    <t>1. Transformation des plastiques</t>
  </si>
  <si>
    <t>PerfoEst</t>
  </si>
  <si>
    <t>Aquitaine Développement Innovation</t>
  </si>
  <si>
    <t>Automac</t>
  </si>
  <si>
    <t>Libre 1</t>
  </si>
  <si>
    <t>Libre 2</t>
  </si>
  <si>
    <t>Libre 3</t>
  </si>
  <si>
    <t>Libre 4</t>
  </si>
  <si>
    <t>Libre 5</t>
  </si>
  <si>
    <t>ARIA</t>
  </si>
  <si>
    <t>ARIA Champagne-Ardenne</t>
  </si>
  <si>
    <t>Activités</t>
  </si>
  <si>
    <r>
      <t xml:space="preserve">Produits hors négoce de l'exercice, moins les achats de matières premières, composants et frais généraux usine de l’année, le tout divisé par l’effectif total moyen de l’entreprise sur la période (y compris intérimaires et CDD), hors les "négociants" si significatif.
</t>
    </r>
    <r>
      <rPr>
        <sz val="12"/>
        <rFont val="Arial"/>
        <family val="2"/>
      </rPr>
      <t>Y laisser le coût de l’interim, pour la bonne correspondance entre le numérateur et le dénominateur.
http://fr.wikipedia.org/wiki/Soldes_intermédiaires_de_gestion
http://fr.wikipedia.org/wiki/Valeur_ajoutée</t>
    </r>
  </si>
  <si>
    <t>(2)  Pour les établissements industriels qui "vendent" en intrasociété (les comptables disent alors "céder") et pour les départements de grosses usines, voir onglet "définitions".</t>
  </si>
  <si>
    <r>
      <t xml:space="preserve">Chiffre d’affaires hors négoce de l'exercice, divisé par l’effectif total moyen de l’entreprise sur la même période (y compris intérimaires et CDD), hors les "négociants" si significatif.
</t>
    </r>
    <r>
      <rPr>
        <sz val="12"/>
        <rFont val="Arial"/>
        <family val="2"/>
      </rPr>
      <t xml:space="preserve">Il s'agit d'un ratio de productivité assez grossier, mais qui est utilisé dans la filière automobile depuis la fin des années 80 et qui a prouvé sa pertinence.
Il permet en outre à chacun dans l'entreprise de comprendre qu'il ou elle doit co-porter les affaires.
</t>
    </r>
  </si>
  <si>
    <r>
      <t xml:space="preserve">Dans le cas d'un </t>
    </r>
    <r>
      <rPr>
        <b/>
        <u/>
        <sz val="12"/>
        <rFont val="Arial"/>
        <family val="2"/>
      </rPr>
      <t>établissement</t>
    </r>
    <r>
      <rPr>
        <sz val="12"/>
        <rFont val="Arial"/>
        <family val="2"/>
      </rPr>
      <t xml:space="preserve"> industriel qui "vend" en intrasociété (les comptables disent alors "céder") dans l'entité juridique à laquelle il appartient, on parle de "prix de cession". Celui-ci est égal ou non au coût de production, selon la décision de l'entreprise de mettre ou non la marge dans l'établissement. Pour faire simple, on se contentera d'un prix de cession éventuellement sans marge. Pour faire mieux, on ajoutera la marge si elle n'est pas incluse.
Dans le cas d'un </t>
    </r>
    <r>
      <rPr>
        <b/>
        <u/>
        <sz val="12"/>
        <rFont val="Arial"/>
        <family val="2"/>
      </rPr>
      <t>département</t>
    </r>
    <r>
      <rPr>
        <sz val="12"/>
        <rFont val="Arial"/>
        <family val="2"/>
      </rPr>
      <t xml:space="preserve"> (vocable Renault : le "département emboutissage") d'une grosse usine, la question est plus complexe, car la cession se fait souvent au prix de revient hors achats, ce qui est globalement la VA. La comparaison avec les confrères n'a alors pas de sens. Un département doit ajouter (approximer) le coût de la matière. S'il ne le connait pas, il peut se référer à l'inventaire annuel des produits finis et noter les deux parts matière et VA. Il peut faire ensuite une règle de 3 à partir de la VA de l'exercice (commentaires bienvenus).</t>
    </r>
  </si>
  <si>
    <r>
      <t>En un mot, votre démarche industrielle</t>
    </r>
    <r>
      <rPr>
        <sz val="16"/>
        <color indexed="9"/>
        <rFont val="Arial"/>
        <family val="2"/>
      </rPr>
      <t xml:space="preserve">    (mettre "</t>
    </r>
    <r>
      <rPr>
        <sz val="24"/>
        <color indexed="9"/>
        <rFont val="Arial"/>
        <family val="2"/>
      </rPr>
      <t>1</t>
    </r>
    <r>
      <rPr>
        <sz val="16"/>
        <color indexed="9"/>
        <rFont val="Arial"/>
        <family val="2"/>
      </rPr>
      <t>" dans chaque case choisie)</t>
    </r>
  </si>
  <si>
    <t>Rotation des stocks totaux</t>
  </si>
  <si>
    <r>
      <t xml:space="preserve">Effectif </t>
    </r>
    <r>
      <rPr>
        <b/>
        <u/>
        <sz val="12"/>
        <color indexed="8"/>
        <rFont val="Arial"/>
        <family val="2"/>
      </rPr>
      <t>inscrit</t>
    </r>
    <r>
      <rPr>
        <b/>
        <sz val="12"/>
        <color indexed="8"/>
        <rFont val="Arial"/>
        <family val="2"/>
      </rPr>
      <t xml:space="preserve"> moyen (CDI + CDD) - ETP</t>
    </r>
  </si>
  <si>
    <t>Effectif intérim moyen - ETP</t>
  </si>
  <si>
    <t>Tous les stocks appartenant à l’entreprise doivent être pris en compte, y compris ceux situés hors du site (stock en consignation chez les clients, magasins extérieurs, etc.…)
Stocks obsolescents retirés</t>
  </si>
  <si>
    <t>Nombre de rotations dans l'exercice
Chiffre d’affaires hors négoce de l'exercice, divisé par la valeur moyenne des stocks (matières premières + en-cours + semi-ouvrés + produits finis) sur l'année.
Si la valeur moyenne est inconnue, l'approximer. Sinon, se contenter de la valeur en fin d'exercice (inventaire légal).</t>
  </si>
  <si>
    <t>Indicateurs de performance</t>
  </si>
  <si>
    <t>Contrôle série</t>
  </si>
  <si>
    <t>jours ouvrés</t>
  </si>
  <si>
    <t>Calcul brut</t>
  </si>
  <si>
    <t>100 * montant des dépenses d’investissement corporel sur les trois derniers exercices, rapporté au chiffre d’affaires hors négoce, sur les trois mêmes exercices.
Ratio pour l'année N (resp N-1) = (investissements corporels cumulés N + N-1 + N-2) / (CA cumulé N + N-1 + N-2)</t>
  </si>
  <si>
    <t>Retours usines clients de l'activité automobile</t>
  </si>
  <si>
    <r>
      <t>1. TYPE D'ACTIVITÉ</t>
    </r>
    <r>
      <rPr>
        <b/>
        <sz val="10"/>
        <color rgb="FFFF0000"/>
        <rFont val="Arial"/>
        <family val="2"/>
      </rPr>
      <t xml:space="preserve">
</t>
    </r>
    <r>
      <rPr>
        <b/>
        <sz val="12"/>
        <color rgb="FFFF0000"/>
        <rFont val="Arial"/>
        <family val="2"/>
      </rPr>
      <t>Cliquez pour choix --&gt;
parmi liste ci-dessous</t>
    </r>
  </si>
  <si>
    <t>↑</t>
  </si>
  <si>
    <t>État du contrô-le par PFA :</t>
  </si>
  <si>
    <t>Nous souhaitons estimer si, au niveau national, la pratique du Lean est corrélée avec la valeur des indicateurs
En conséquence, voudrez-vous bien vous rempli le petit tableau ci-contre (ce ne sont que des 1 dans les bonnes cases)</t>
  </si>
  <si>
    <t>Taux de non-conformité client</t>
  </si>
  <si>
    <t>% contrats</t>
  </si>
  <si>
    <t>Chiffre d’affaires hors négoce de l'exercice, divisé par les surfaces dédiées à l'activité industrielle du site :</t>
  </si>
  <si>
    <t>- Y compris stockage extérieur, de sécurité et MAF (Magasins Avancés Fournisseurs)
- Y compris bureaux (direction, achats, méthodes, RH, gestion...) servant l'activité industrielle
- Hors commerce, R&amp;D, services centraux d'un groupe… si significatif.</t>
  </si>
  <si>
    <r>
      <t>Le taux d'absentéisme = 100 * nombre total d’heures d’absences subies (autorisées ou non, pour cause de maladies et d'accidents du travail et de trajet, mais hors congés de maternité, paternité et longue maladie</t>
    </r>
    <r>
      <rPr>
        <b/>
        <vertAlign val="superscript"/>
        <sz val="12"/>
        <rFont val="Arial"/>
        <family val="2"/>
      </rPr>
      <t>1</t>
    </r>
    <r>
      <rPr>
        <b/>
        <sz val="12"/>
        <rFont val="Arial"/>
        <family val="2"/>
      </rPr>
      <t>), divisé par le nombre d’heures de présence théorique.</t>
    </r>
    <r>
      <rPr>
        <b/>
        <sz val="8"/>
        <rFont val="Arial"/>
        <family val="2"/>
      </rPr>
      <t xml:space="preserve">
</t>
    </r>
    <r>
      <rPr>
        <i/>
        <sz val="12"/>
        <rFont val="Arial"/>
        <family val="2"/>
      </rPr>
      <t>(1) On appelle ici "longue maladie", une maladie ayant une durée supérieure à 6 mois, ce qui correspond à l'acception de la CC de la métallurgie et de la CPAM</t>
    </r>
  </si>
  <si>
    <r>
      <rPr>
        <b/>
        <sz val="14"/>
        <color rgb="FFC00000"/>
        <rFont val="Arial"/>
        <family val="2"/>
      </rPr>
      <t>Définitions :</t>
    </r>
    <r>
      <rPr>
        <b/>
        <sz val="12"/>
        <color rgb="FFC00000"/>
        <rFont val="Arial"/>
        <family val="2"/>
      </rPr>
      <t xml:space="preserve"> </t>
    </r>
    <r>
      <rPr>
        <b/>
        <i/>
        <sz val="12"/>
        <color rgb="FFC00000"/>
        <rFont val="Arial"/>
        <family val="2"/>
      </rPr>
      <t>voir l'onglet du type d'activité</t>
    </r>
    <r>
      <rPr>
        <b/>
        <sz val="2"/>
        <color rgb="FFC00000"/>
        <rFont val="Arial"/>
        <family val="2"/>
      </rPr>
      <t xml:space="preserve">
</t>
    </r>
    <r>
      <rPr>
        <b/>
        <sz val="14"/>
        <color rgb="FFC00000"/>
        <rFont val="Arial"/>
        <family val="2"/>
      </rPr>
      <t xml:space="preserve">Aide : </t>
    </r>
    <r>
      <rPr>
        <b/>
        <i/>
        <sz val="12"/>
        <color rgb="FFC00000"/>
        <rFont val="Arial"/>
        <family val="2"/>
      </rPr>
      <t>passer la souris sur l'indicateur, N-1</t>
    </r>
  </si>
  <si>
    <t>De calcul</t>
  </si>
  <si>
    <t>Nbre</t>
  </si>
  <si>
    <t>D'écri-ture</t>
  </si>
  <si>
    <t>Taux de (bon) service</t>
  </si>
  <si>
    <t>Exemple : le nombre d’heures de travail annuelles pour un salarié qui effectue 35 heures par semaine, 47semaines par an (dans la mesure où il bénéficie de 5 semaines de congé par an) est de 47 X 35, soit 1.645 heures pour un salarié temps plein de cette entreprise. Il suffit ensuite de multiplier ce nombre par l’effectif équivalent temps plein de l’entreprise pour obtenir le nombre d’heures travaillées, qui apparaît aux dénominateurs du taux de fréquence et du taux de gravité.
Outre la question de la santé des personnes, l'évolution de la fréquence et du nombre des accidents du travail et des maladies professionnelles se répercute sur le taux de cotisation CPAM (avec un retard de trois ans). L'impact d'une rupture des ratios sur le compte de résultat peut être très fort, d'où l'importance d'une prévention drastique.
Dans ses règles de l'art, le Lean manufacturing se préoccupe systématiquement de cet enjeu.</t>
  </si>
  <si>
    <t>Plages de vraisemblance</t>
  </si>
  <si>
    <t>Valeurs étalons</t>
  </si>
  <si>
    <t>9. Moulage des caoutchoucs et polymères</t>
  </si>
  <si>
    <t>10. Extrusion des caoutchoucs et polymères</t>
  </si>
  <si>
    <t>Coût des rebuts et retouches (non qualité interne)</t>
  </si>
  <si>
    <t>Écrasez la formule si vous avez une activité négoce significative</t>
  </si>
  <si>
    <t>AUTEO</t>
  </si>
  <si>
    <t>RAVI</t>
  </si>
  <si>
    <t>Institut Automobile du Mans</t>
  </si>
  <si>
    <t>Site terminal constructeur - Oui Non</t>
  </si>
  <si>
    <t>Site en JAT - Oui Non</t>
  </si>
  <si>
    <t>Calendaire ou non</t>
  </si>
  <si>
    <r>
      <t>Vos commentaires</t>
    </r>
    <r>
      <rPr>
        <b/>
        <sz val="8"/>
        <color theme="0"/>
        <rFont val="Arial"/>
        <family val="2"/>
      </rPr>
      <t xml:space="preserve">
</t>
    </r>
    <r>
      <rPr>
        <b/>
        <i/>
        <sz val="8"/>
        <color theme="0"/>
        <rFont val="Arial"/>
        <family val="2"/>
      </rPr>
      <t xml:space="preserve">
</t>
    </r>
    <r>
      <rPr>
        <b/>
        <i/>
        <sz val="16"/>
        <color theme="0"/>
        <rFont val="Arial"/>
        <family val="2"/>
      </rPr>
      <t>(écrasez les nôtres)</t>
    </r>
  </si>
  <si>
    <t>Intérimaires à inclure comme faisant partie de l'effectif
Coût d'intérim à mettre dans la VA</t>
  </si>
  <si>
    <t>Désigner le produit phare</t>
  </si>
  <si>
    <t>Choisir la machine clé. Ne pas étendre à un atelier, ni à l'usine</t>
  </si>
  <si>
    <t>6. Découpage, emboutissage</t>
  </si>
  <si>
    <t>Attn, depuis 2015, séparation "Découpe emboutissage" et "Fil et tube"</t>
  </si>
  <si>
    <t>Respect des budgets par les équipes projet</t>
  </si>
  <si>
    <t>Pour colorer en rouge la cellule C19</t>
  </si>
  <si>
    <t>ARIA Basse-Normandie</t>
  </si>
  <si>
    <t>Plateforme Automobile du Centre</t>
  </si>
  <si>
    <t>ARIA Haute-Normandie</t>
  </si>
  <si>
    <t>ARIA Lorraine</t>
  </si>
  <si>
    <t>Automotech</t>
  </si>
  <si>
    <t>ARIA Nord, Pas de Calais et Picardie</t>
  </si>
  <si>
    <t>Automotive Cluster Rhône Alpes</t>
  </si>
  <si>
    <t>Libre 6</t>
  </si>
  <si>
    <t>NNN</t>
  </si>
  <si>
    <r>
      <rPr>
        <b/>
        <sz val="18"/>
        <rFont val="Arial"/>
        <family val="2"/>
      </rPr>
      <t xml:space="preserve">ENQUETE DE PERFORMANCE INDUSTRIELLE 2017
Sur les résultats des exercices dits 2016 et 2015
</t>
    </r>
    <r>
      <rPr>
        <i/>
        <sz val="12"/>
        <rFont val="Arial"/>
        <family val="2"/>
      </rPr>
      <t>(ne cherchez pas à reconstituer l'année civile si votre exercice est décalé)</t>
    </r>
  </si>
  <si>
    <r>
      <t xml:space="preserve"> MERCI DE RETOURNER CE QUESTIONNAIRE AVANT LE 31 mars 2017
A VOTRE ARIA (Association Régionale de l'Industrie Automobile)</t>
    </r>
    <r>
      <rPr>
        <b/>
        <sz val="2"/>
        <rFont val="Arial"/>
        <family val="2"/>
      </rPr>
      <t xml:space="preserve">
</t>
    </r>
    <r>
      <rPr>
        <b/>
        <i/>
        <sz val="11"/>
        <rFont val="Arial"/>
        <family val="2"/>
      </rPr>
      <t xml:space="preserve">SVP, retour sous format </t>
    </r>
    <r>
      <rPr>
        <b/>
        <i/>
        <u/>
        <sz val="11"/>
        <rFont val="Arial"/>
        <family val="2"/>
      </rPr>
      <t>EXCEL</t>
    </r>
    <r>
      <rPr>
        <b/>
        <i/>
        <sz val="11"/>
        <rFont val="Arial"/>
        <family val="2"/>
      </rPr>
      <t xml:space="preserve"> et non PDF (traitement automatisé), par mail, à :</t>
    </r>
  </si>
  <si>
    <t>Effectif du BE (R&amp;D et industrialisation)</t>
  </si>
  <si>
    <t>Effectif du service commercial</t>
  </si>
  <si>
    <t>Effectif du Groupe auquel le site appartient</t>
  </si>
  <si>
    <t>% du CA à l'export</t>
  </si>
  <si>
    <t>% CA dans l'automobile</t>
  </si>
  <si>
    <t>% CA du principal marché hors automobile</t>
  </si>
  <si>
    <t>% du CA avec le principal client</t>
  </si>
  <si>
    <t>% de personnel féminin</t>
  </si>
  <si>
    <t>Effectif apprentis moyen</t>
  </si>
  <si>
    <t>Renseignements de cartographie</t>
  </si>
  <si>
    <t>En complément à votre fiche d'identité, pour nous permettre d'avoir une vision de la filière</t>
  </si>
  <si>
    <t>Apprentissage</t>
  </si>
  <si>
    <t>10472UYRET</t>
  </si>
  <si>
    <t>PerfoEST</t>
  </si>
  <si>
    <t>Marine VILLETTE</t>
  </si>
  <si>
    <t>03 89 32 76 34</t>
  </si>
  <si>
    <t>mv@vehiculedufutur.com</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</si>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</sst>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42" formatCode="_-* #,##0\ &quot;€&quot;_-;\-* #,##0\ &quot;€&quot;_-;_-* &quot;-&quot;\ &quot;€&quot;_-;_-@_-"/>
    <numFmt numFmtId="41" formatCode="_-* #,##0\ _€_-;\-* #,##0\ _€_-;_-* &quot;-&quot;\ _€_-;_-@_-"/>
    <numFmt numFmtId="44" formatCode="_-* #,##0.00\ &quot;€&quot;_-;\-* #,##0.00\ &quot;€&quot;_-;_-* &quot;-&quot;??\ &quot;€&quot;_-;_-@_-"/>
    <numFmt numFmtId="43" formatCode="_-* #,##0.00\ _€_-;\-* #,##0.00\ _€_-;_-* &quot;-&quot;??\ _€_-;_-@_-"/>
    <numFmt numFmtId="164" formatCode="0.0"/>
    <numFmt numFmtId="165" formatCode="0#&quot; &quot;##&quot; &quot;##&quot; &quot;##&quot; &quot;##"/>
    <numFmt numFmtId="166" formatCode="00000"/>
    <numFmt numFmtId="167" formatCode="#,##0.0"/>
  </numFmts>
  <fonts count="107" x14ac:knownFonts="1">
    <font>
      <sz val="11"/>
      <color theme="1"/>
      <name val="Arial"/>
      <family val="2"/>
    </font>
    <font>
      <sz val="10"/>
      <name val="Arial"/>
      <family val="2"/>
    </font>
    <font>
      <b/>
      <i/>
      <sz val="10"/>
      <color indexed="10"/>
      <name val="Arial"/>
      <family val="2"/>
    </font>
    <font>
      <b/>
      <sz val="16"/>
      <name val="Arial"/>
      <family val="2"/>
    </font>
    <font>
      <b/>
      <sz val="11"/>
      <color indexed="8"/>
      <name val="Arial"/>
      <family val="2"/>
    </font>
    <font>
      <sz val="11"/>
      <color indexed="8"/>
      <name val="Arial"/>
      <family val="2"/>
    </font>
    <font>
      <b/>
      <i/>
      <sz val="14"/>
      <color indexed="8"/>
      <name val="Arial"/>
      <family val="2"/>
    </font>
    <font>
      <b/>
      <sz val="14"/>
      <color indexed="8"/>
      <name val="Arial"/>
      <family val="2"/>
    </font>
    <font>
      <b/>
      <sz val="16"/>
      <color indexed="8"/>
      <name val="Arial"/>
      <family val="2"/>
    </font>
    <font>
      <b/>
      <sz val="18"/>
      <color indexed="8"/>
      <name val="Arial"/>
      <family val="2"/>
    </font>
    <font>
      <b/>
      <i/>
      <sz val="14"/>
      <color indexed="9"/>
      <name val="Arial"/>
      <family val="2"/>
    </font>
    <font>
      <b/>
      <i/>
      <sz val="18"/>
      <color indexed="8"/>
      <name val="Arial"/>
      <family val="2"/>
    </font>
    <font>
      <sz val="11"/>
      <name val="Arial"/>
      <family val="2"/>
    </font>
    <font>
      <b/>
      <i/>
      <sz val="16"/>
      <name val="Arial"/>
      <family val="2"/>
    </font>
    <font>
      <i/>
      <sz val="12"/>
      <name val="Arial"/>
      <family val="2"/>
    </font>
    <font>
      <b/>
      <i/>
      <sz val="12"/>
      <name val="Arial"/>
      <family val="2"/>
    </font>
    <font>
      <b/>
      <i/>
      <sz val="18"/>
      <color indexed="9"/>
      <name val="Arial"/>
      <family val="2"/>
    </font>
    <font>
      <sz val="12"/>
      <name val="Arial"/>
      <family val="2"/>
    </font>
    <font>
      <b/>
      <sz val="12"/>
      <name val="Arial"/>
      <family val="2"/>
    </font>
    <font>
      <b/>
      <i/>
      <sz val="14"/>
      <name val="Arial"/>
      <family val="2"/>
    </font>
    <font>
      <b/>
      <i/>
      <sz val="11"/>
      <name val="Arial"/>
      <family val="2"/>
    </font>
    <font>
      <b/>
      <sz val="24"/>
      <color indexed="8"/>
      <name val="Arial"/>
      <family val="2"/>
    </font>
    <font>
      <i/>
      <sz val="11"/>
      <color indexed="8"/>
      <name val="Arial"/>
      <family val="2"/>
    </font>
    <font>
      <b/>
      <sz val="14"/>
      <name val="Arial"/>
      <family val="2"/>
    </font>
    <font>
      <b/>
      <sz val="24"/>
      <name val="Arial"/>
      <family val="2"/>
    </font>
    <font>
      <sz val="11"/>
      <color indexed="17"/>
      <name val="Arial"/>
      <family val="2"/>
    </font>
    <font>
      <sz val="16"/>
      <color indexed="8"/>
      <name val="Arial"/>
      <family val="2"/>
    </font>
    <font>
      <b/>
      <sz val="16"/>
      <color indexed="62"/>
      <name val="Arial"/>
      <family val="2"/>
    </font>
    <font>
      <sz val="14"/>
      <color indexed="8"/>
      <name val="Arial"/>
      <family val="2"/>
    </font>
    <font>
      <sz val="14"/>
      <color indexed="17"/>
      <name val="Arial"/>
      <family val="2"/>
    </font>
    <font>
      <b/>
      <sz val="14"/>
      <color indexed="17"/>
      <name val="Arial"/>
      <family val="2"/>
    </font>
    <font>
      <b/>
      <sz val="14"/>
      <color indexed="10"/>
      <name val="Arial"/>
      <family val="2"/>
    </font>
    <font>
      <b/>
      <sz val="11"/>
      <name val="Arial"/>
      <family val="2"/>
    </font>
    <font>
      <b/>
      <sz val="14"/>
      <color indexed="9"/>
      <name val="Arial"/>
      <family val="2"/>
    </font>
    <font>
      <b/>
      <sz val="12"/>
      <color indexed="8"/>
      <name val="Arial"/>
      <family val="2"/>
    </font>
    <font>
      <sz val="12"/>
      <color indexed="8"/>
      <name val="Arial"/>
      <family val="2"/>
    </font>
    <font>
      <b/>
      <sz val="24"/>
      <color indexed="10"/>
      <name val="Arial"/>
      <family val="2"/>
    </font>
    <font>
      <b/>
      <sz val="8"/>
      <name val="Arial"/>
      <family val="2"/>
    </font>
    <font>
      <sz val="10"/>
      <color indexed="8"/>
      <name val="Arial"/>
      <family val="2"/>
    </font>
    <font>
      <b/>
      <sz val="10"/>
      <color indexed="8"/>
      <name val="Arial"/>
      <family val="2"/>
    </font>
    <font>
      <u/>
      <sz val="12"/>
      <name val="Arial"/>
      <family val="2"/>
    </font>
    <font>
      <b/>
      <u/>
      <sz val="12"/>
      <name val="Arial"/>
      <family val="2"/>
    </font>
    <font>
      <b/>
      <sz val="18"/>
      <name val="Arial"/>
      <family val="2"/>
    </font>
    <font>
      <vertAlign val="subscript"/>
      <sz val="12"/>
      <color indexed="8"/>
      <name val="Arial"/>
      <family val="2"/>
    </font>
    <font>
      <b/>
      <u/>
      <sz val="12"/>
      <color indexed="8"/>
      <name val="Arial"/>
      <family val="2"/>
    </font>
    <font>
      <b/>
      <sz val="12"/>
      <color indexed="10"/>
      <name val="Arial"/>
      <family val="2"/>
    </font>
    <font>
      <b/>
      <sz val="18"/>
      <name val="Tahoma"/>
      <family val="2"/>
    </font>
    <font>
      <b/>
      <sz val="12"/>
      <color theme="0"/>
      <name val="Arial"/>
      <family val="2"/>
    </font>
    <font>
      <b/>
      <sz val="16"/>
      <color theme="0"/>
      <name val="Arial"/>
      <family val="2"/>
    </font>
    <font>
      <b/>
      <sz val="14"/>
      <color theme="0"/>
      <name val="Arial"/>
      <family val="2"/>
    </font>
    <font>
      <b/>
      <sz val="10"/>
      <name val="Arial"/>
      <family val="2"/>
    </font>
    <font>
      <b/>
      <sz val="10"/>
      <color indexed="9"/>
      <name val="Arial"/>
      <family val="2"/>
    </font>
    <font>
      <b/>
      <sz val="10"/>
      <color indexed="17"/>
      <name val="Arial"/>
      <family val="2"/>
    </font>
    <font>
      <b/>
      <sz val="10"/>
      <color theme="0"/>
      <name val="Arial"/>
      <family val="2"/>
    </font>
    <font>
      <b/>
      <i/>
      <sz val="12"/>
      <color indexed="9"/>
      <name val="Arial"/>
      <family val="2"/>
    </font>
    <font>
      <b/>
      <sz val="16"/>
      <color indexed="9"/>
      <name val="Arial"/>
      <family val="2"/>
    </font>
    <font>
      <b/>
      <i/>
      <sz val="11"/>
      <color indexed="8"/>
      <name val="Arial"/>
      <family val="2"/>
    </font>
    <font>
      <b/>
      <sz val="11"/>
      <color indexed="62"/>
      <name val="Arial"/>
      <family val="2"/>
    </font>
    <font>
      <b/>
      <vertAlign val="superscript"/>
      <sz val="14"/>
      <name val="Arial"/>
      <family val="2"/>
    </font>
    <font>
      <b/>
      <sz val="20"/>
      <color indexed="9"/>
      <name val="Wingdings"/>
      <family val="2"/>
    </font>
    <font>
      <b/>
      <vertAlign val="superscript"/>
      <sz val="12"/>
      <color indexed="8"/>
      <name val="Arial"/>
      <family val="2"/>
    </font>
    <font>
      <sz val="16"/>
      <color indexed="9"/>
      <name val="Arial"/>
      <family val="2"/>
    </font>
    <font>
      <b/>
      <sz val="9"/>
      <color indexed="8"/>
      <name val="Arial"/>
      <family val="2"/>
    </font>
    <font>
      <b/>
      <sz val="14"/>
      <color indexed="22"/>
      <name val="Arial"/>
      <family val="2"/>
    </font>
    <font>
      <sz val="11"/>
      <color rgb="FF9900CC"/>
      <name val="Arial"/>
      <family val="2"/>
    </font>
    <font>
      <b/>
      <sz val="11"/>
      <color theme="0"/>
      <name val="Arial"/>
      <family val="2"/>
    </font>
    <font>
      <i/>
      <sz val="10"/>
      <name val="Arial"/>
      <family val="2"/>
    </font>
    <font>
      <i/>
      <sz val="10"/>
      <color indexed="8"/>
      <name val="Arial"/>
      <family val="2"/>
    </font>
    <font>
      <i/>
      <sz val="14"/>
      <color indexed="8"/>
      <name val="Arial"/>
      <family val="2"/>
    </font>
    <font>
      <i/>
      <sz val="14"/>
      <name val="Arial"/>
      <family val="2"/>
    </font>
    <font>
      <b/>
      <i/>
      <sz val="10"/>
      <color rgb="FF008000"/>
      <name val="Arial"/>
      <family val="2"/>
    </font>
    <font>
      <b/>
      <i/>
      <u/>
      <sz val="11"/>
      <name val="Arial"/>
      <family val="2"/>
    </font>
    <font>
      <b/>
      <sz val="2"/>
      <name val="Arial"/>
      <family val="2"/>
    </font>
    <font>
      <b/>
      <vertAlign val="superscript"/>
      <sz val="12"/>
      <color theme="0"/>
      <name val="Arial"/>
      <family val="2"/>
    </font>
    <font>
      <b/>
      <sz val="14"/>
      <color rgb="FFFF0000"/>
      <name val="Arial"/>
      <family val="2"/>
    </font>
    <font>
      <sz val="14"/>
      <color rgb="FFFF0000"/>
      <name val="Arial"/>
      <family val="2"/>
    </font>
    <font>
      <b/>
      <sz val="11"/>
      <color indexed="10"/>
      <name val="Arial"/>
      <family val="2"/>
    </font>
    <font>
      <sz val="11"/>
      <color theme="0"/>
      <name val="Arial"/>
      <family val="2"/>
    </font>
    <font>
      <b/>
      <sz val="9"/>
      <color theme="0"/>
      <name val="Arial"/>
      <family val="2"/>
    </font>
    <font>
      <b/>
      <sz val="10"/>
      <color rgb="FFFF0000"/>
      <name val="Arial"/>
      <family val="2"/>
    </font>
    <font>
      <u/>
      <sz val="11"/>
      <color theme="10"/>
      <name val="Arial"/>
      <family val="2"/>
    </font>
    <font>
      <sz val="24"/>
      <color indexed="9"/>
      <name val="Arial"/>
      <family val="2"/>
    </font>
    <font>
      <b/>
      <sz val="12"/>
      <color rgb="FFFF0000"/>
      <name val="Arial"/>
      <family val="2"/>
    </font>
    <font>
      <b/>
      <sz val="10"/>
      <name val="Tahoma"/>
      <family val="2"/>
    </font>
    <font>
      <sz val="2"/>
      <color theme="0"/>
      <name val="Arial"/>
      <family val="2"/>
    </font>
    <font>
      <sz val="2"/>
      <color indexed="8"/>
      <name val="Arial"/>
      <family val="2"/>
    </font>
    <font>
      <b/>
      <sz val="2"/>
      <color indexed="8"/>
      <name val="Arial"/>
      <family val="2"/>
    </font>
    <font>
      <b/>
      <sz val="9"/>
      <name val="Arial"/>
      <family val="2"/>
    </font>
    <font>
      <b/>
      <sz val="28"/>
      <color theme="0"/>
      <name val="Calibri"/>
      <family val="2"/>
    </font>
    <font>
      <b/>
      <i/>
      <sz val="18"/>
      <name val="Arial"/>
      <family val="2"/>
    </font>
    <font>
      <b/>
      <sz val="12"/>
      <color indexed="8"/>
      <name val="Wingdings"/>
      <family val="2"/>
    </font>
    <font>
      <b/>
      <sz val="12"/>
      <color theme="0"/>
      <name val="Wingdings"/>
      <family val="2"/>
    </font>
    <font>
      <b/>
      <sz val="12"/>
      <color rgb="FFC00000"/>
      <name val="Arial"/>
      <family val="2"/>
    </font>
    <font>
      <b/>
      <sz val="14"/>
      <color rgb="FFC00000"/>
      <name val="Arial"/>
      <family val="2"/>
    </font>
    <font>
      <b/>
      <i/>
      <sz val="12"/>
      <color rgb="FFC00000"/>
      <name val="Arial"/>
      <family val="2"/>
    </font>
    <font>
      <b/>
      <sz val="2"/>
      <color rgb="FFC00000"/>
      <name val="Arial"/>
      <family val="2"/>
    </font>
    <font>
      <b/>
      <vertAlign val="superscript"/>
      <sz val="12"/>
      <name val="Arial"/>
      <family val="2"/>
    </font>
    <font>
      <sz val="18"/>
      <name val="Arial"/>
      <family val="2"/>
    </font>
    <font>
      <i/>
      <sz val="11"/>
      <color theme="0"/>
      <name val="Arial"/>
      <family val="2"/>
    </font>
    <font>
      <b/>
      <i/>
      <sz val="14"/>
      <color indexed="17"/>
      <name val="Arial"/>
      <family val="2"/>
    </font>
    <font>
      <b/>
      <i/>
      <sz val="14"/>
      <color indexed="10"/>
      <name val="Arial"/>
      <family val="2"/>
    </font>
    <font>
      <b/>
      <i/>
      <sz val="12"/>
      <color indexed="8"/>
      <name val="Arial"/>
      <family val="2"/>
    </font>
    <font>
      <b/>
      <sz val="16"/>
      <name val="Tahoma"/>
      <family val="2"/>
    </font>
    <font>
      <b/>
      <sz val="8"/>
      <color theme="0"/>
      <name val="Arial"/>
      <family val="2"/>
    </font>
    <font>
      <b/>
      <i/>
      <sz val="8"/>
      <color theme="0"/>
      <name val="Arial"/>
      <family val="2"/>
    </font>
    <font>
      <b/>
      <i/>
      <sz val="16"/>
      <color theme="0"/>
      <name val="Arial"/>
      <family val="2"/>
    </font>
    <font>
      <b/>
      <sz val="13"/>
      <color theme="0"/>
      <name val="Arial"/>
      <family val="2"/>
    </font>
  </fonts>
  <fills count="27">
    <fill>
      <patternFill patternType="none"/>
    </fill>
    <fill>
      <patternFill patternType="gray125"/>
    </fill>
    <fill>
      <patternFill patternType="solid">
        <fgColor indexed="13"/>
        <bgColor indexed="64"/>
      </patternFill>
    </fill>
    <fill>
      <patternFill patternType="solid">
        <fgColor indexed="22"/>
        <bgColor indexed="64"/>
      </patternFill>
    </fill>
    <fill>
      <patternFill patternType="solid">
        <fgColor indexed="44"/>
        <bgColor indexed="64"/>
      </patternFill>
    </fill>
    <fill>
      <patternFill patternType="solid">
        <fgColor indexed="42"/>
        <bgColor indexed="64"/>
      </patternFill>
    </fill>
    <fill>
      <patternFill patternType="solid">
        <fgColor indexed="9"/>
        <bgColor indexed="64"/>
      </patternFill>
    </fill>
    <fill>
      <patternFill patternType="solid">
        <fgColor indexed="48"/>
        <bgColor indexed="64"/>
      </patternFill>
    </fill>
    <fill>
      <patternFill patternType="solid">
        <fgColor indexed="57"/>
        <bgColor indexed="64"/>
      </patternFill>
    </fill>
    <fill>
      <patternFill patternType="solid">
        <fgColor rgb="FFCCFFCC"/>
        <bgColor indexed="64"/>
      </patternFill>
    </fill>
    <fill>
      <patternFill patternType="solid">
        <fgColor theme="0" tint="-0.24994659260841701"/>
        <bgColor indexed="64"/>
      </patternFill>
    </fill>
    <fill>
      <patternFill patternType="solid">
        <fgColor rgb="FF808080"/>
        <bgColor indexed="64"/>
      </patternFill>
    </fill>
    <fill>
      <patternFill patternType="solid">
        <fgColor indexed="23"/>
        <bgColor indexed="64"/>
      </patternFill>
    </fill>
    <fill>
      <patternFill patternType="solid">
        <fgColor indexed="62"/>
        <bgColor indexed="64"/>
      </patternFill>
    </fill>
    <fill>
      <patternFill patternType="solid">
        <fgColor indexed="43"/>
        <bgColor indexed="64"/>
      </patternFill>
    </fill>
    <fill>
      <patternFill patternType="solid">
        <fgColor theme="8" tint="0.59996337778862885"/>
        <bgColor indexed="64"/>
      </patternFill>
    </fill>
    <fill>
      <patternFill patternType="solid">
        <fgColor theme="1"/>
        <bgColor indexed="64"/>
      </patternFill>
    </fill>
    <fill>
      <patternFill patternType="solid">
        <fgColor theme="0" tint="-0.14996795556505021"/>
        <bgColor indexed="64"/>
      </patternFill>
    </fill>
    <fill>
      <patternFill patternType="solid">
        <fgColor theme="1" tint="0.49995422223578601"/>
        <bgColor indexed="64"/>
      </patternFill>
    </fill>
    <fill>
      <patternFill patternType="solid">
        <fgColor theme="3" tint="0.59996337778862885"/>
        <bgColor indexed="64"/>
      </patternFill>
    </fill>
    <fill>
      <patternFill patternType="solid">
        <fgColor theme="4" tint="0.59996337778862885"/>
        <bgColor indexed="64"/>
      </patternFill>
    </fill>
    <fill>
      <patternFill patternType="solid">
        <fgColor theme="0"/>
        <bgColor indexed="64"/>
      </patternFill>
    </fill>
    <fill>
      <patternFill patternType="solid">
        <fgColor rgb="FFFFFF00"/>
        <bgColor indexed="64"/>
      </patternFill>
    </fill>
    <fill>
      <patternFill patternType="solid">
        <fgColor theme="0" tint="-0.34995574816125979"/>
        <bgColor indexed="64"/>
      </patternFill>
    </fill>
    <fill>
      <patternFill patternType="solid">
        <fgColor indexed="8"/>
        <bgColor indexed="64"/>
      </patternFill>
    </fill>
    <fill>
      <patternFill patternType="solid">
        <fgColor theme="7" tint="-0.24994659260841701"/>
        <bgColor indexed="64"/>
      </patternFill>
    </fill>
    <fill>
      <patternFill patternType="solid">
        <fgColor theme="6" tint="-0.24994659260841701"/>
        <bgColor indexed="64"/>
      </patternFill>
    </fill>
  </fills>
  <borders count="126">
    <border>
      <left/>
      <right/>
      <top/>
      <bottom/>
      <diagonal/>
    </border>
    <border>
      <left style="thin">
        <color auto="1"/>
      </left>
      <right/>
      <top style="thin">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right/>
      <top style="medium">
        <color auto="1"/>
      </top>
      <bottom/>
      <diagonal/>
    </border>
    <border>
      <left/>
      <right/>
      <top/>
      <bottom style="medium">
        <color auto="1"/>
      </bottom>
      <diagonal/>
    </border>
    <border>
      <left style="thin">
        <color auto="1"/>
      </left>
      <right/>
      <top style="medium">
        <color auto="1"/>
      </top>
      <bottom/>
      <diagonal/>
    </border>
    <border>
      <left style="thin">
        <color auto="1"/>
      </left>
      <right/>
      <top/>
      <bottom style="medium">
        <color auto="1"/>
      </bottom>
      <diagonal/>
    </border>
    <border>
      <left style="thin">
        <color auto="1"/>
      </left>
      <right style="thin">
        <color auto="1"/>
      </right>
      <top style="medium">
        <color auto="1"/>
      </top>
      <bottom/>
      <diagonal/>
    </border>
    <border>
      <left style="thin">
        <color auto="1"/>
      </left>
      <right style="double">
        <color auto="1"/>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medium">
        <color auto="1"/>
      </right>
      <top/>
      <bottom style="medium">
        <color auto="1"/>
      </bottom>
      <diagonal/>
    </border>
    <border>
      <left style="thin">
        <color auto="1"/>
      </left>
      <right style="thin">
        <color auto="1"/>
      </right>
      <top style="thin">
        <color auto="1"/>
      </top>
      <bottom style="thin">
        <color auto="1"/>
      </bottom>
      <diagonal/>
    </border>
    <border>
      <left style="double">
        <color auto="1"/>
      </left>
      <right/>
      <top/>
      <bottom style="thin">
        <color auto="1"/>
      </bottom>
      <diagonal/>
    </border>
    <border>
      <left style="double">
        <color auto="1"/>
      </left>
      <right/>
      <top style="thin">
        <color auto="1"/>
      </top>
      <bottom/>
      <diagonal/>
    </border>
    <border>
      <left style="double">
        <color auto="1"/>
      </left>
      <right/>
      <top style="thin">
        <color auto="1"/>
      </top>
      <bottom style="double">
        <color auto="1"/>
      </bottom>
      <diagonal/>
    </border>
    <border>
      <left style="double">
        <color auto="1"/>
      </left>
      <right/>
      <top style="double">
        <color auto="1"/>
      </top>
      <bottom style="thin">
        <color auto="1"/>
      </bottom>
      <diagonal/>
    </border>
    <border>
      <left style="double">
        <color auto="1"/>
      </left>
      <right/>
      <top style="thin">
        <color auto="1"/>
      </top>
      <bottom style="thin">
        <color auto="1"/>
      </bottom>
      <diagonal/>
    </border>
    <border>
      <left style="double">
        <color auto="1"/>
      </left>
      <right/>
      <top style="double">
        <color auto="1"/>
      </top>
      <bottom style="double">
        <color auto="1"/>
      </bottom>
      <diagonal/>
    </border>
    <border>
      <left style="double">
        <color auto="1"/>
      </left>
      <right style="thin">
        <color auto="1"/>
      </right>
      <top style="medium">
        <color auto="1"/>
      </top>
      <bottom/>
      <diagonal/>
    </border>
    <border>
      <left style="thin">
        <color auto="1"/>
      </left>
      <right style="medium">
        <color auto="1"/>
      </right>
      <top style="medium">
        <color auto="1"/>
      </top>
      <bottom/>
      <diagonal/>
    </border>
    <border>
      <left/>
      <right style="double">
        <color auto="1"/>
      </right>
      <top/>
      <bottom/>
      <diagonal/>
    </border>
    <border>
      <left/>
      <right style="double">
        <color auto="1"/>
      </right>
      <top/>
      <bottom style="medium">
        <color auto="1"/>
      </bottom>
      <diagonal/>
    </border>
    <border>
      <left style="double">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double">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double">
        <color auto="1"/>
      </bottom>
      <diagonal/>
    </border>
    <border>
      <left style="thin">
        <color auto="1"/>
      </left>
      <right style="thin">
        <color auto="1"/>
      </right>
      <top style="double">
        <color auto="1"/>
      </top>
      <bottom/>
      <diagonal/>
    </border>
    <border>
      <left style="thin">
        <color auto="1"/>
      </left>
      <right style="thin">
        <color auto="1"/>
      </right>
      <top style="double">
        <color auto="1"/>
      </top>
      <bottom style="double">
        <color auto="1"/>
      </bottom>
      <diagonal/>
    </border>
    <border>
      <left style="double">
        <color auto="1"/>
      </left>
      <right style="medium">
        <color auto="1"/>
      </right>
      <top style="thin">
        <color auto="1"/>
      </top>
      <bottom style="thin">
        <color auto="1"/>
      </bottom>
      <diagonal/>
    </border>
    <border>
      <left style="double">
        <color auto="1"/>
      </left>
      <right style="medium">
        <color auto="1"/>
      </right>
      <top style="thin">
        <color auto="1"/>
      </top>
      <bottom/>
      <diagonal/>
    </border>
    <border>
      <left style="double">
        <color auto="1"/>
      </left>
      <right style="medium">
        <color auto="1"/>
      </right>
      <top style="thin">
        <color auto="1"/>
      </top>
      <bottom style="double">
        <color auto="1"/>
      </bottom>
      <diagonal/>
    </border>
    <border>
      <left style="double">
        <color auto="1"/>
      </left>
      <right style="medium">
        <color auto="1"/>
      </right>
      <top style="double">
        <color auto="1"/>
      </top>
      <bottom style="thin">
        <color auto="1"/>
      </bottom>
      <diagonal/>
    </border>
    <border>
      <left style="double">
        <color auto="1"/>
      </left>
      <right style="medium">
        <color auto="1"/>
      </right>
      <top style="double">
        <color auto="1"/>
      </top>
      <bottom style="double">
        <color auto="1"/>
      </bottom>
      <diagonal/>
    </border>
    <border>
      <left style="thin">
        <color auto="1"/>
      </left>
      <right/>
      <top/>
      <bottom/>
      <diagonal/>
    </border>
    <border>
      <left style="thin">
        <color auto="1"/>
      </left>
      <right style="thin">
        <color auto="1"/>
      </right>
      <top/>
      <bottom style="double">
        <color auto="1"/>
      </bottom>
      <diagonal/>
    </border>
    <border>
      <left style="thin">
        <color auto="1"/>
      </left>
      <right style="double">
        <color auto="1"/>
      </right>
      <top/>
      <bottom style="double">
        <color auto="1"/>
      </bottom>
      <diagonal/>
    </border>
    <border>
      <left style="double">
        <color auto="1"/>
      </left>
      <right/>
      <top/>
      <bottom style="medium">
        <color auto="1"/>
      </bottom>
      <diagonal/>
    </border>
    <border>
      <left style="thin">
        <color auto="1"/>
      </left>
      <right style="thin">
        <color auto="1"/>
      </right>
      <top/>
      <bottom style="medium">
        <color auto="1"/>
      </bottom>
      <diagonal/>
    </border>
    <border>
      <left/>
      <right style="thin">
        <color auto="1"/>
      </right>
      <top/>
      <bottom style="medium">
        <color auto="1"/>
      </bottom>
      <diagonal/>
    </border>
    <border>
      <left style="double">
        <color auto="1"/>
      </left>
      <right style="medium">
        <color auto="1"/>
      </right>
      <top style="double">
        <color auto="1"/>
      </top>
      <bottom style="medium">
        <color auto="1"/>
      </bottom>
      <diagonal/>
    </border>
    <border>
      <left style="thin">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style="thin">
        <color auto="1"/>
      </right>
      <top/>
      <bottom/>
      <diagonal/>
    </border>
    <border>
      <left/>
      <right/>
      <top style="double">
        <color auto="1"/>
      </top>
      <bottom style="thin">
        <color auto="1"/>
      </bottom>
      <diagonal/>
    </border>
    <border>
      <left/>
      <right/>
      <top style="thin">
        <color auto="1"/>
      </top>
      <bottom style="thin">
        <color auto="1"/>
      </bottom>
      <diagonal/>
    </border>
    <border>
      <left/>
      <right/>
      <top style="thin">
        <color auto="1"/>
      </top>
      <bottom style="double">
        <color auto="1"/>
      </bottom>
      <diagonal/>
    </border>
    <border>
      <left/>
      <right/>
      <top style="double">
        <color auto="1"/>
      </top>
      <bottom style="double">
        <color auto="1"/>
      </bottom>
      <diagonal/>
    </border>
    <border>
      <left/>
      <right/>
      <top style="double">
        <color auto="1"/>
      </top>
      <bottom style="medium">
        <color auto="1"/>
      </bottom>
      <diagonal/>
    </border>
    <border>
      <left style="thin">
        <color auto="1"/>
      </left>
      <right/>
      <top style="double">
        <color auto="1"/>
      </top>
      <bottom style="thin">
        <color auto="1"/>
      </bottom>
      <diagonal/>
    </border>
    <border>
      <left/>
      <right style="thin">
        <color auto="1"/>
      </right>
      <top style="double">
        <color auto="1"/>
      </top>
      <bottom style="thin">
        <color auto="1"/>
      </bottom>
      <diagonal/>
    </border>
    <border>
      <left style="thin">
        <color auto="1"/>
      </left>
      <right/>
      <top style="thin">
        <color auto="1"/>
      </top>
      <bottom/>
      <diagonal/>
    </border>
    <border>
      <left style="thin">
        <color auto="1"/>
      </left>
      <right/>
      <top style="thin">
        <color auto="1"/>
      </top>
      <bottom style="double">
        <color auto="1"/>
      </bottom>
      <diagonal/>
    </border>
    <border>
      <left/>
      <right style="thin">
        <color auto="1"/>
      </right>
      <top style="thin">
        <color auto="1"/>
      </top>
      <bottom style="double">
        <color auto="1"/>
      </bottom>
      <diagonal/>
    </border>
    <border>
      <left/>
      <right style="thin">
        <color auto="1"/>
      </right>
      <top style="thin">
        <color auto="1"/>
      </top>
      <bottom style="thin">
        <color auto="1"/>
      </bottom>
      <diagonal/>
    </border>
    <border>
      <left style="thin">
        <color auto="1"/>
      </left>
      <right/>
      <top style="double">
        <color auto="1"/>
      </top>
      <bottom style="double">
        <color auto="1"/>
      </bottom>
      <diagonal/>
    </border>
    <border>
      <left/>
      <right style="thin">
        <color auto="1"/>
      </right>
      <top style="double">
        <color auto="1"/>
      </top>
      <bottom style="double">
        <color auto="1"/>
      </bottom>
      <diagonal/>
    </border>
    <border>
      <left style="thin">
        <color auto="1"/>
      </left>
      <right/>
      <top style="double">
        <color auto="1"/>
      </top>
      <bottom style="medium">
        <color auto="1"/>
      </bottom>
      <diagonal/>
    </border>
    <border>
      <left/>
      <right style="thin">
        <color auto="1"/>
      </right>
      <top style="double">
        <color auto="1"/>
      </top>
      <bottom style="medium">
        <color auto="1"/>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bottom style="thin">
        <color auto="1"/>
      </bottom>
      <diagonal/>
    </border>
    <border>
      <left style="medium">
        <color auto="1"/>
      </left>
      <right style="thin">
        <color auto="1"/>
      </right>
      <top style="thin">
        <color auto="1"/>
      </top>
      <bottom/>
      <diagonal/>
    </border>
    <border>
      <left style="medium">
        <color auto="1"/>
      </left>
      <right style="thin">
        <color auto="1"/>
      </right>
      <top style="thin">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bottom style="thin">
        <color auto="1"/>
      </bottom>
      <diagonal/>
    </border>
    <border>
      <left style="thin">
        <color auto="1"/>
      </left>
      <right style="medium">
        <color auto="1"/>
      </right>
      <top style="thin">
        <color auto="1"/>
      </top>
      <bottom/>
      <diagonal/>
    </border>
    <border>
      <left style="thin">
        <color auto="1"/>
      </left>
      <right style="medium">
        <color auto="1"/>
      </right>
      <top/>
      <bottom style="medium">
        <color auto="1"/>
      </bottom>
      <diagonal/>
    </border>
    <border>
      <left style="thin">
        <color auto="1"/>
      </left>
      <right/>
      <top/>
      <bottom style="double">
        <color auto="1"/>
      </bottom>
      <diagonal/>
    </border>
    <border>
      <left/>
      <right style="thin">
        <color auto="1"/>
      </right>
      <top/>
      <bottom style="double">
        <color auto="1"/>
      </bottom>
      <diagonal/>
    </border>
    <border>
      <left/>
      <right style="thin">
        <color auto="1"/>
      </right>
      <top/>
      <bottom/>
      <diagonal/>
    </border>
    <border>
      <left style="double">
        <color auto="1"/>
      </left>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style="thin">
        <color auto="1"/>
      </left>
      <right style="double">
        <color auto="1"/>
      </right>
      <top style="thin">
        <color auto="1"/>
      </top>
      <bottom style="double">
        <color auto="1"/>
      </bottom>
      <diagonal/>
    </border>
    <border>
      <left style="thin">
        <color auto="1"/>
      </left>
      <right style="double">
        <color auto="1"/>
      </right>
      <top style="thin">
        <color auto="1"/>
      </top>
      <bottom style="thin">
        <color auto="1"/>
      </bottom>
      <diagonal/>
    </border>
    <border>
      <left style="thin">
        <color auto="1"/>
      </left>
      <right style="double">
        <color auto="1"/>
      </right>
      <top style="double">
        <color auto="1"/>
      </top>
      <bottom style="double">
        <color auto="1"/>
      </bottom>
      <diagonal/>
    </border>
    <border>
      <left style="double">
        <color auto="1"/>
      </left>
      <right style="double">
        <color auto="1"/>
      </right>
      <top style="double">
        <color auto="1"/>
      </top>
      <bottom style="thin">
        <color auto="1"/>
      </bottom>
      <diagonal/>
    </border>
    <border>
      <left style="double">
        <color auto="1"/>
      </left>
      <right style="double">
        <color auto="1"/>
      </right>
      <top style="thin">
        <color auto="1"/>
      </top>
      <bottom style="double">
        <color auto="1"/>
      </bottom>
      <diagonal/>
    </border>
    <border>
      <left style="double">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style="medium">
        <color auto="1"/>
      </left>
      <right style="double">
        <color auto="1"/>
      </right>
      <top style="double">
        <color auto="1"/>
      </top>
      <bottom/>
      <diagonal/>
    </border>
    <border>
      <left style="medium">
        <color auto="1"/>
      </left>
      <right style="double">
        <color auto="1"/>
      </right>
      <top/>
      <bottom/>
      <diagonal/>
    </border>
    <border>
      <left style="medium">
        <color auto="1"/>
      </left>
      <right style="double">
        <color auto="1"/>
      </right>
      <top/>
      <bottom style="double">
        <color auto="1"/>
      </bottom>
      <diagonal/>
    </border>
    <border>
      <left style="thin">
        <color theme="0"/>
      </left>
      <right/>
      <top style="thin">
        <color auto="1"/>
      </top>
      <bottom style="thin">
        <color auto="1"/>
      </bottom>
      <diagonal/>
    </border>
    <border>
      <left style="double">
        <color auto="1"/>
      </left>
      <right style="thin">
        <color auto="1"/>
      </right>
      <top/>
      <bottom/>
      <diagonal/>
    </border>
    <border>
      <left style="double">
        <color auto="1"/>
      </left>
      <right style="thin">
        <color auto="1"/>
      </right>
      <top/>
      <bottom style="double">
        <color auto="1"/>
      </bottom>
      <diagonal/>
    </border>
    <border>
      <left style="double">
        <color auto="1"/>
      </left>
      <right/>
      <top style="medium">
        <color auto="1"/>
      </top>
      <bottom/>
      <diagonal/>
    </border>
    <border>
      <left style="double">
        <color auto="1"/>
      </left>
      <right/>
      <top/>
      <bottom style="double">
        <color auto="1"/>
      </bottom>
      <diagonal/>
    </border>
    <border>
      <left/>
      <right/>
      <top/>
      <bottom style="double">
        <color auto="1"/>
      </bottom>
      <diagonal/>
    </border>
    <border>
      <left/>
      <right style="thin">
        <color auto="1"/>
      </right>
      <top style="medium">
        <color auto="1"/>
      </top>
      <bottom/>
      <diagonal/>
    </border>
    <border>
      <left/>
      <right style="double">
        <color auto="1"/>
      </right>
      <top/>
      <bottom style="thin">
        <color auto="1"/>
      </bottom>
      <diagonal/>
    </border>
    <border>
      <left/>
      <right style="double">
        <color auto="1"/>
      </right>
      <top style="medium">
        <color auto="1"/>
      </top>
      <bottom/>
      <diagonal/>
    </border>
    <border>
      <left style="medium">
        <color auto="1"/>
      </left>
      <right style="double">
        <color auto="1"/>
      </right>
      <top style="medium">
        <color auto="1"/>
      </top>
      <bottom/>
      <diagonal/>
    </border>
    <border>
      <left style="medium">
        <color auto="1"/>
      </left>
      <right style="double">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double">
        <color auto="1"/>
      </right>
      <top style="medium">
        <color auto="1"/>
      </top>
      <bottom style="thin">
        <color auto="1"/>
      </bottom>
      <diagonal/>
    </border>
    <border>
      <left style="double">
        <color auto="1"/>
      </left>
      <right style="double">
        <color auto="1"/>
      </right>
      <top style="medium">
        <color auto="1"/>
      </top>
      <bottom/>
      <diagonal/>
    </border>
    <border>
      <left style="double">
        <color auto="1"/>
      </left>
      <right style="double">
        <color auto="1"/>
      </right>
      <top/>
      <bottom/>
      <diagonal/>
    </border>
    <border>
      <left style="double">
        <color auto="1"/>
      </left>
      <right style="double">
        <color auto="1"/>
      </right>
      <top/>
      <bottom style="double">
        <color auto="1"/>
      </bottom>
      <diagonal/>
    </border>
    <border>
      <left style="double">
        <color auto="1"/>
      </left>
      <right style="medium">
        <color auto="1"/>
      </right>
      <top style="medium">
        <color auto="1"/>
      </top>
      <bottom/>
      <diagonal/>
    </border>
    <border>
      <left style="double">
        <color auto="1"/>
      </left>
      <right style="medium">
        <color auto="1"/>
      </right>
      <top/>
      <bottom/>
      <diagonal/>
    </border>
    <border>
      <left style="double">
        <color auto="1"/>
      </left>
      <right style="medium">
        <color auto="1"/>
      </right>
      <top/>
      <bottom style="thin">
        <color auto="1"/>
      </bottom>
      <diagonal/>
    </border>
    <border>
      <left style="thin">
        <color auto="1"/>
      </left>
      <right style="thin">
        <color auto="1"/>
      </right>
      <top style="medium">
        <color auto="1"/>
      </top>
      <bottom style="medium">
        <color auto="1"/>
      </bottom>
      <diagonal/>
    </border>
    <border>
      <left style="medium">
        <color auto="1"/>
      </left>
      <right style="thin">
        <color auto="1"/>
      </right>
      <top style="medium">
        <color auto="1"/>
      </top>
      <bottom/>
      <diagonal/>
    </border>
  </borders>
  <cellStyleXfs count="9">
    <xf numFmtId="0" fontId="0" fillId="0" borderId="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80" fillId="0" borderId="0" applyNumberFormat="0" applyFill="0" applyBorder="0">
      <protection locked="0"/>
    </xf>
    <xf numFmtId="0" fontId="40" fillId="2" borderId="1" applyBorder="0">
      <alignment horizontal="center" vertical="center" wrapText="1"/>
    </xf>
    <xf numFmtId="0" fontId="1" fillId="0" borderId="0"/>
  </cellStyleXfs>
  <cellXfs count="600">
    <xf numFmtId="0" fontId="0" fillId="0" borderId="0" xfId="0"/>
    <xf numFmtId="0" fontId="0" fillId="0" borderId="0" xfId="0" applyFill="1" applyBorder="1"/>
    <xf numFmtId="0" fontId="4" fillId="0" borderId="0" xfId="0" applyFont="1"/>
    <xf numFmtId="0" fontId="5" fillId="0" borderId="0" xfId="0" applyFont="1" applyAlignment="1">
      <alignment horizontal="justify" vertical="center"/>
    </xf>
    <xf numFmtId="0" fontId="5" fillId="0" borderId="0" xfId="0" applyFont="1"/>
    <xf numFmtId="0" fontId="12" fillId="0" borderId="0" xfId="0" applyFont="1" applyFill="1" applyBorder="1"/>
    <xf numFmtId="0" fontId="13" fillId="0" borderId="0" xfId="0" applyFont="1" applyFill="1" applyBorder="1" applyAlignment="1">
      <alignment vertical="center"/>
    </xf>
    <xf numFmtId="0" fontId="14" fillId="0" borderId="0" xfId="0" applyFont="1" applyFill="1" applyBorder="1" applyAlignment="1">
      <alignment horizontal="center" vertical="center" wrapText="1"/>
    </xf>
    <xf numFmtId="0" fontId="14" fillId="0" borderId="0" xfId="0" applyFont="1" applyFill="1" applyBorder="1" applyAlignment="1">
      <alignment horizontal="center" wrapText="1"/>
    </xf>
    <xf numFmtId="0" fontId="15" fillId="0" borderId="0" xfId="0" applyFont="1" applyFill="1" applyBorder="1" applyAlignment="1">
      <alignment horizontal="center" vertical="center" wrapText="1"/>
    </xf>
    <xf numFmtId="0" fontId="5" fillId="0" borderId="0" xfId="0" applyFont="1" applyFill="1" applyBorder="1" applyAlignment="1">
      <alignment horizontal="justify" vertical="center"/>
    </xf>
    <xf numFmtId="0" fontId="7" fillId="0" borderId="0" xfId="0" applyFont="1" applyAlignment="1">
      <alignment horizontal="center" vertical="center"/>
    </xf>
    <xf numFmtId="0" fontId="20" fillId="0" borderId="0" xfId="0" applyFont="1" applyFill="1" applyBorder="1" applyAlignment="1">
      <alignment horizontal="justify" vertical="top" wrapText="1"/>
    </xf>
    <xf numFmtId="0" fontId="13" fillId="0" borderId="0" xfId="0" applyFont="1" applyFill="1" applyBorder="1" applyAlignment="1">
      <alignment horizontal="center" vertical="center"/>
    </xf>
    <xf numFmtId="0" fontId="19" fillId="0" borderId="0" xfId="0" applyFont="1" applyFill="1" applyBorder="1" applyAlignment="1">
      <alignment horizontal="center" vertical="top" wrapText="1"/>
    </xf>
    <xf numFmtId="0" fontId="8" fillId="0" borderId="0" xfId="0" applyFont="1" applyFill="1" applyBorder="1" applyAlignment="1">
      <alignment horizontal="center" vertical="center"/>
    </xf>
    <xf numFmtId="0" fontId="6" fillId="0" borderId="0" xfId="0" applyFont="1" applyFill="1" applyBorder="1" applyAlignment="1">
      <alignment horizontal="left" vertical="center" wrapText="1" indent="1"/>
    </xf>
    <xf numFmtId="0" fontId="5" fillId="0" borderId="0" xfId="0" applyFont="1" applyFill="1" applyBorder="1"/>
    <xf numFmtId="0" fontId="17" fillId="0" borderId="0" xfId="0" applyFont="1" applyFill="1" applyBorder="1" applyAlignment="1">
      <alignment vertical="center" wrapText="1"/>
    </xf>
    <xf numFmtId="0" fontId="8" fillId="3" borderId="2" xfId="0" applyFont="1" applyFill="1" applyBorder="1" applyAlignment="1">
      <alignment horizontal="center" vertical="center"/>
    </xf>
    <xf numFmtId="0" fontId="6" fillId="3" borderId="3" xfId="0" applyFont="1" applyFill="1" applyBorder="1" applyAlignment="1">
      <alignment horizontal="left" vertical="center" wrapText="1" indent="1"/>
    </xf>
    <xf numFmtId="0" fontId="21" fillId="0" borderId="0" xfId="0" applyFont="1" applyAlignment="1">
      <alignment vertical="top"/>
    </xf>
    <xf numFmtId="0" fontId="22" fillId="0" borderId="0" xfId="0" applyFont="1"/>
    <xf numFmtId="0" fontId="21" fillId="0" borderId="0" xfId="0" applyFont="1" applyAlignment="1">
      <alignment vertical="top" wrapText="1"/>
    </xf>
    <xf numFmtId="0" fontId="5" fillId="0" borderId="0" xfId="0" applyFont="1" applyAlignment="1">
      <alignment wrapText="1"/>
    </xf>
    <xf numFmtId="0" fontId="23" fillId="4" borderId="4" xfId="0" applyFont="1" applyFill="1" applyBorder="1" applyAlignment="1">
      <alignment horizontal="center" vertical="center" wrapText="1"/>
    </xf>
    <xf numFmtId="0" fontId="23" fillId="5" borderId="4" xfId="0" quotePrefix="1"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0" xfId="0" quotePrefix="1" applyFont="1" applyFill="1" applyBorder="1" applyAlignment="1">
      <alignment horizontal="center" vertical="center" wrapText="1"/>
    </xf>
    <xf numFmtId="0" fontId="23" fillId="3" borderId="4" xfId="0" quotePrefix="1" applyFont="1" applyFill="1" applyBorder="1" applyAlignment="1">
      <alignment horizontal="center" vertical="center" wrapText="1"/>
    </xf>
    <xf numFmtId="0" fontId="17" fillId="0" borderId="0" xfId="0" applyFont="1" applyFill="1" applyBorder="1" applyAlignment="1">
      <alignment horizontal="left" vertical="center" wrapText="1" indent="1"/>
    </xf>
    <xf numFmtId="0" fontId="23" fillId="3" borderId="4" xfId="0" applyFont="1" applyFill="1" applyBorder="1" applyAlignment="1">
      <alignment horizontal="center" vertical="center" wrapText="1"/>
    </xf>
    <xf numFmtId="0" fontId="17" fillId="0" borderId="0" xfId="0" applyFont="1" applyFill="1" applyBorder="1" applyAlignment="1">
      <alignment horizontal="justify" vertical="center" wrapText="1"/>
    </xf>
    <xf numFmtId="0" fontId="23" fillId="5" borderId="4" xfId="0" applyFont="1" applyFill="1" applyBorder="1" applyAlignment="1">
      <alignment horizontal="center" vertical="center" wrapText="1"/>
    </xf>
    <xf numFmtId="0" fontId="18" fillId="6" borderId="5" xfId="0" applyFont="1" applyFill="1" applyBorder="1" applyAlignment="1">
      <alignment horizontal="left" vertical="center" wrapText="1" indent="1"/>
    </xf>
    <xf numFmtId="0" fontId="18" fillId="0" borderId="6" xfId="0" applyFont="1" applyBorder="1" applyAlignment="1">
      <alignment horizontal="left" vertical="center" wrapText="1" indent="1"/>
    </xf>
    <xf numFmtId="0" fontId="29" fillId="0" borderId="0" xfId="0" applyFont="1"/>
    <xf numFmtId="0" fontId="5" fillId="0" borderId="0" xfId="0" applyFont="1" applyBorder="1"/>
    <xf numFmtId="0" fontId="17" fillId="6" borderId="7" xfId="0" applyFont="1" applyFill="1" applyBorder="1" applyAlignment="1">
      <alignment vertical="center" wrapText="1"/>
    </xf>
    <xf numFmtId="0" fontId="17" fillId="6" borderId="8" xfId="0" applyFont="1" applyFill="1" applyBorder="1" applyAlignment="1">
      <alignment vertical="center" wrapText="1"/>
    </xf>
    <xf numFmtId="0" fontId="17" fillId="6" borderId="9" xfId="0" applyFont="1" applyFill="1" applyBorder="1" applyAlignment="1">
      <alignment vertical="center" wrapText="1"/>
    </xf>
    <xf numFmtId="0" fontId="17" fillId="0" borderId="9" xfId="0" applyFont="1" applyFill="1" applyBorder="1" applyAlignment="1">
      <alignment horizontal="left" vertical="center" wrapText="1" indent="1"/>
    </xf>
    <xf numFmtId="0" fontId="17" fillId="6" borderId="7" xfId="0" applyFont="1" applyFill="1" applyBorder="1" applyAlignment="1">
      <alignment horizontal="left" vertical="center" wrapText="1"/>
    </xf>
    <xf numFmtId="0" fontId="18" fillId="6" borderId="6" xfId="0" applyFont="1" applyFill="1" applyBorder="1" applyAlignment="1">
      <alignment horizontal="left" vertical="center" wrapText="1" indent="1"/>
    </xf>
    <xf numFmtId="0" fontId="5" fillId="0" borderId="0" xfId="0" applyFont="1" applyBorder="1" applyAlignment="1">
      <alignment horizontal="center"/>
    </xf>
    <xf numFmtId="0" fontId="18" fillId="0" borderId="7" xfId="0" applyFont="1" applyBorder="1" applyAlignment="1">
      <alignment horizontal="left" vertical="center" wrapText="1" indent="1"/>
    </xf>
    <xf numFmtId="0" fontId="17" fillId="0" borderId="7" xfId="0" applyFont="1" applyFill="1" applyBorder="1" applyAlignment="1">
      <alignment vertical="center" wrapText="1"/>
    </xf>
    <xf numFmtId="0" fontId="10" fillId="7" borderId="4" xfId="0" applyFont="1" applyFill="1" applyBorder="1" applyAlignment="1">
      <alignment horizontal="center" vertical="center" wrapText="1"/>
    </xf>
    <xf numFmtId="0" fontId="10" fillId="8" borderId="4" xfId="0" applyFont="1" applyFill="1" applyBorder="1" applyAlignment="1">
      <alignment horizontal="center" vertical="center" wrapText="1"/>
    </xf>
    <xf numFmtId="0" fontId="16" fillId="8" borderId="3" xfId="0" applyFont="1" applyFill="1" applyBorder="1" applyAlignment="1">
      <alignment horizontal="center" vertical="center" wrapText="1"/>
    </xf>
    <xf numFmtId="0" fontId="17" fillId="0" borderId="7" xfId="0" applyFont="1" applyFill="1" applyBorder="1" applyAlignment="1">
      <alignment horizontal="justify" vertical="center" wrapText="1"/>
    </xf>
    <xf numFmtId="0" fontId="17" fillId="0" borderId="5" xfId="0" applyFont="1" applyBorder="1" applyAlignment="1">
      <alignment horizontal="left" vertical="center" wrapText="1" indent="1"/>
    </xf>
    <xf numFmtId="0" fontId="18" fillId="0" borderId="5" xfId="0" applyFont="1" applyBorder="1" applyAlignment="1">
      <alignment horizontal="justify" vertical="center" wrapText="1"/>
    </xf>
    <xf numFmtId="0" fontId="18" fillId="6" borderId="10" xfId="0" applyFont="1" applyFill="1" applyBorder="1" applyAlignment="1">
      <alignment horizontal="left" vertical="center" wrapText="1" indent="1"/>
    </xf>
    <xf numFmtId="0" fontId="17" fillId="6" borderId="11" xfId="0" applyFont="1" applyFill="1" applyBorder="1" applyAlignment="1">
      <alignment horizontal="left" vertical="center" wrapText="1" indent="1"/>
    </xf>
    <xf numFmtId="0" fontId="8" fillId="0" borderId="0" xfId="0" applyFont="1" applyAlignment="1">
      <alignment vertical="center"/>
    </xf>
    <xf numFmtId="0" fontId="26" fillId="0" borderId="0" xfId="0" applyFont="1" applyAlignment="1">
      <alignment horizontal="center"/>
    </xf>
    <xf numFmtId="0" fontId="38" fillId="0" borderId="0" xfId="0" applyFont="1" applyAlignment="1">
      <alignment wrapText="1"/>
    </xf>
    <xf numFmtId="0" fontId="38" fillId="0" borderId="0" xfId="0" applyFont="1" applyAlignment="1">
      <alignment vertical="center" wrapText="1"/>
    </xf>
    <xf numFmtId="0" fontId="39" fillId="0" borderId="0" xfId="0" applyFont="1" applyAlignment="1">
      <alignment vertical="center" wrapText="1"/>
    </xf>
    <xf numFmtId="0" fontId="40" fillId="0" borderId="6" xfId="0" applyFont="1" applyBorder="1" applyAlignment="1">
      <alignment horizontal="left" vertical="center" wrapText="1" indent="1"/>
    </xf>
    <xf numFmtId="0" fontId="28" fillId="0" borderId="0" xfId="0" applyFont="1"/>
    <xf numFmtId="0" fontId="26" fillId="0" borderId="0" xfId="0" applyFont="1" applyAlignment="1">
      <alignment vertical="center"/>
    </xf>
    <xf numFmtId="0" fontId="7" fillId="0" borderId="0" xfId="0" applyFont="1"/>
    <xf numFmtId="0" fontId="6" fillId="0" borderId="0" xfId="0" applyFont="1"/>
    <xf numFmtId="0" fontId="36" fillId="0" borderId="0" xfId="0" applyFont="1" applyAlignment="1">
      <alignment horizontal="left" vertical="top"/>
    </xf>
    <xf numFmtId="0" fontId="5" fillId="0" borderId="0" xfId="0" applyFont="1" applyProtection="1"/>
    <xf numFmtId="0" fontId="5" fillId="0" borderId="0" xfId="0" applyFont="1" applyAlignment="1" applyProtection="1">
      <alignment horizontal="center"/>
    </xf>
    <xf numFmtId="0" fontId="2" fillId="0" borderId="0" xfId="8" applyFont="1" applyAlignment="1" applyProtection="1">
      <alignment vertical="center"/>
    </xf>
    <xf numFmtId="0" fontId="2" fillId="0" borderId="0" xfId="8" applyFont="1" applyAlignment="1" applyProtection="1">
      <alignment horizontal="center" vertical="center"/>
    </xf>
    <xf numFmtId="0" fontId="28" fillId="0" borderId="0" xfId="0" applyFont="1" applyProtection="1">
      <protection locked="0"/>
    </xf>
    <xf numFmtId="0" fontId="5" fillId="0" borderId="0" xfId="0" applyFont="1" applyProtection="1">
      <protection locked="0"/>
    </xf>
    <xf numFmtId="0" fontId="5" fillId="0" borderId="0" xfId="0" applyFont="1" applyBorder="1" applyProtection="1">
      <protection locked="0"/>
    </xf>
    <xf numFmtId="0" fontId="8" fillId="0" borderId="0" xfId="0" applyFont="1" applyAlignment="1" applyProtection="1">
      <alignment vertical="center"/>
      <protection locked="0"/>
    </xf>
    <xf numFmtId="0" fontId="5" fillId="0" borderId="0" xfId="0" applyFont="1" applyAlignment="1" applyProtection="1">
      <alignment vertical="center"/>
      <protection locked="0"/>
    </xf>
    <xf numFmtId="0" fontId="17" fillId="0" borderId="6" xfId="0" applyFont="1" applyBorder="1" applyAlignment="1">
      <alignment horizontal="justify" vertical="center" wrapText="1"/>
    </xf>
    <xf numFmtId="0" fontId="28" fillId="0" borderId="0" xfId="0" applyFont="1" applyAlignment="1" applyProtection="1">
      <alignment horizontal="center"/>
      <protection locked="0"/>
    </xf>
    <xf numFmtId="0" fontId="28" fillId="0" borderId="0" xfId="0" applyFont="1" applyAlignment="1" applyProtection="1">
      <alignment wrapText="1"/>
      <protection locked="0"/>
    </xf>
    <xf numFmtId="0" fontId="12" fillId="0" borderId="0" xfId="0" applyFont="1"/>
    <xf numFmtId="0" fontId="23" fillId="9" borderId="4" xfId="0" quotePrefix="1" applyFont="1" applyFill="1" applyBorder="1" applyAlignment="1">
      <alignment horizontal="center" vertical="center" wrapText="1"/>
    </xf>
    <xf numFmtId="0" fontId="23" fillId="9" borderId="4" xfId="0" applyFont="1" applyFill="1" applyBorder="1" applyAlignment="1">
      <alignment horizontal="center" vertical="center" wrapText="1"/>
    </xf>
    <xf numFmtId="0" fontId="5" fillId="10" borderId="0" xfId="0" applyFont="1" applyFill="1" applyProtection="1">
      <protection locked="0"/>
    </xf>
    <xf numFmtId="0" fontId="28" fillId="10" borderId="0" xfId="0" applyFont="1" applyFill="1" applyProtection="1">
      <protection locked="0"/>
    </xf>
    <xf numFmtId="0" fontId="35" fillId="10" borderId="0" xfId="0" applyFont="1" applyFill="1" applyProtection="1">
      <protection locked="0"/>
    </xf>
    <xf numFmtId="0" fontId="5" fillId="10" borderId="0" xfId="0" applyFont="1" applyFill="1" applyBorder="1" applyProtection="1">
      <protection locked="0"/>
    </xf>
    <xf numFmtId="0" fontId="5" fillId="10" borderId="0" xfId="0" applyFont="1" applyFill="1" applyAlignment="1" applyProtection="1">
      <alignment vertical="center"/>
      <protection locked="0"/>
    </xf>
    <xf numFmtId="3" fontId="5" fillId="10" borderId="0" xfId="0" applyNumberFormat="1" applyFont="1" applyFill="1" applyAlignment="1" applyProtection="1">
      <alignment vertical="center"/>
      <protection locked="0"/>
    </xf>
    <xf numFmtId="164" fontId="5" fillId="10" borderId="0" xfId="0" applyNumberFormat="1" applyFont="1" applyFill="1" applyAlignment="1" applyProtection="1">
      <alignment vertical="center"/>
      <protection locked="0"/>
    </xf>
    <xf numFmtId="0" fontId="5" fillId="10" borderId="0" xfId="0" applyFont="1" applyFill="1" applyAlignment="1" applyProtection="1">
      <alignment vertical="top" wrapText="1"/>
      <protection locked="0"/>
    </xf>
    <xf numFmtId="0" fontId="4" fillId="10" borderId="0" xfId="0" applyFont="1" applyFill="1" applyAlignment="1" applyProtection="1">
      <alignment vertical="top" wrapText="1"/>
      <protection locked="0"/>
    </xf>
    <xf numFmtId="1" fontId="5" fillId="10" borderId="0" xfId="0" applyNumberFormat="1" applyFont="1" applyFill="1" applyAlignment="1" applyProtection="1">
      <alignment vertical="center"/>
      <protection locked="0"/>
    </xf>
    <xf numFmtId="0" fontId="11" fillId="0" borderId="0" xfId="0" applyFont="1" applyAlignment="1">
      <alignment vertical="top" wrapText="1"/>
    </xf>
    <xf numFmtId="0" fontId="35" fillId="0" borderId="0" xfId="0" applyFont="1" applyBorder="1" applyAlignment="1" applyProtection="1">
      <alignment vertical="center" wrapText="1"/>
      <protection locked="0"/>
    </xf>
    <xf numFmtId="0" fontId="48" fillId="11" borderId="12" xfId="0" applyFont="1" applyFill="1" applyBorder="1" applyAlignment="1">
      <alignment horizontal="center" vertical="center" wrapText="1"/>
    </xf>
    <xf numFmtId="0" fontId="48" fillId="11" borderId="13" xfId="0" applyFont="1" applyFill="1" applyBorder="1" applyAlignment="1">
      <alignment horizontal="center" vertical="center" wrapText="1"/>
    </xf>
    <xf numFmtId="0" fontId="1" fillId="0" borderId="0" xfId="0" applyFont="1" applyAlignment="1">
      <alignment vertical="center" wrapText="1"/>
    </xf>
    <xf numFmtId="0" fontId="51" fillId="12" borderId="14" xfId="0" applyFont="1" applyFill="1" applyBorder="1" applyAlignment="1">
      <alignment horizontal="center"/>
    </xf>
    <xf numFmtId="0" fontId="51" fillId="12" borderId="8" xfId="0" applyFont="1" applyFill="1" applyBorder="1" applyAlignment="1">
      <alignment horizontal="center"/>
    </xf>
    <xf numFmtId="0" fontId="51" fillId="12" borderId="15" xfId="0" applyFont="1" applyFill="1" applyBorder="1" applyAlignment="1">
      <alignment horizontal="center"/>
    </xf>
    <xf numFmtId="0" fontId="38" fillId="0" borderId="16" xfId="0" applyFont="1" applyBorder="1" applyAlignment="1">
      <alignment vertical="center"/>
    </xf>
    <xf numFmtId="0" fontId="38" fillId="0" borderId="0" xfId="0" applyFont="1" applyBorder="1" applyAlignment="1">
      <alignment vertical="center"/>
    </xf>
    <xf numFmtId="0" fontId="38" fillId="0" borderId="0" xfId="0" applyFont="1" applyBorder="1" applyAlignment="1">
      <alignment horizontal="center" vertical="center"/>
    </xf>
    <xf numFmtId="0" fontId="38" fillId="0" borderId="17" xfId="0" applyFont="1" applyBorder="1" applyAlignment="1">
      <alignment horizontal="center" vertical="center"/>
    </xf>
    <xf numFmtId="0" fontId="51" fillId="13" borderId="16" xfId="0" applyFont="1" applyFill="1" applyBorder="1" applyAlignment="1">
      <alignment horizontal="center" vertical="center" wrapText="1"/>
    </xf>
    <xf numFmtId="0" fontId="51" fillId="13" borderId="17" xfId="0" applyFont="1" applyFill="1" applyBorder="1" applyAlignment="1">
      <alignment horizontal="center" vertical="center" wrapText="1"/>
    </xf>
    <xf numFmtId="0" fontId="38" fillId="0" borderId="17" xfId="0" applyFont="1" applyBorder="1" applyAlignment="1">
      <alignment horizontal="center"/>
    </xf>
    <xf numFmtId="0" fontId="38" fillId="0" borderId="18" xfId="0" applyFont="1" applyBorder="1" applyAlignment="1">
      <alignment vertical="center"/>
    </xf>
    <xf numFmtId="0" fontId="38" fillId="0" borderId="9" xfId="0" applyFont="1" applyBorder="1" applyAlignment="1">
      <alignment vertical="center"/>
    </xf>
    <xf numFmtId="0" fontId="38" fillId="0" borderId="9" xfId="0" applyFont="1" applyBorder="1" applyAlignment="1">
      <alignment horizontal="center" vertical="center"/>
    </xf>
    <xf numFmtId="0" fontId="38" fillId="0" borderId="19" xfId="0" applyFont="1" applyBorder="1" applyAlignment="1">
      <alignment horizontal="center"/>
    </xf>
    <xf numFmtId="0" fontId="35" fillId="0" borderId="0" xfId="0" applyFont="1"/>
    <xf numFmtId="0" fontId="32" fillId="0" borderId="0" xfId="0" applyFont="1" applyAlignment="1">
      <alignment horizontal="right" vertical="center" indent="1"/>
    </xf>
    <xf numFmtId="0" fontId="34" fillId="0" borderId="0" xfId="0" applyFont="1" applyFill="1" applyBorder="1" applyAlignment="1">
      <alignment horizontal="right" vertical="center" indent="1"/>
    </xf>
    <xf numFmtId="0" fontId="5" fillId="0" borderId="0" xfId="0" applyFont="1" applyAlignment="1">
      <alignment vertical="center"/>
    </xf>
    <xf numFmtId="166" fontId="5" fillId="14" borderId="20" xfId="0" applyNumberFormat="1" applyFont="1" applyFill="1" applyBorder="1" applyAlignment="1" applyProtection="1">
      <alignment vertical="center"/>
      <protection locked="0"/>
    </xf>
    <xf numFmtId="0" fontId="35" fillId="0" borderId="0" xfId="0" applyFont="1" applyAlignment="1">
      <alignment vertical="center"/>
    </xf>
    <xf numFmtId="0" fontId="34" fillId="0" borderId="0" xfId="0" applyFont="1" applyAlignment="1">
      <alignment horizontal="right" vertical="center" indent="1"/>
    </xf>
    <xf numFmtId="0" fontId="5" fillId="0" borderId="0" xfId="0" applyFont="1" applyAlignment="1" applyProtection="1">
      <alignment horizontal="left"/>
    </xf>
    <xf numFmtId="0" fontId="5" fillId="0" borderId="0" xfId="0" applyFont="1" applyAlignment="1">
      <alignment horizontal="left" vertical="center" indent="1"/>
    </xf>
    <xf numFmtId="0" fontId="5" fillId="0" borderId="0" xfId="0" applyFont="1" applyAlignment="1" applyProtection="1">
      <alignment horizontal="left" vertical="center"/>
    </xf>
    <xf numFmtId="0" fontId="57" fillId="0" borderId="0" xfId="0" applyFont="1" applyAlignment="1">
      <alignment vertical="center"/>
    </xf>
    <xf numFmtId="0" fontId="32" fillId="0" borderId="0" xfId="0" applyFont="1" applyAlignment="1">
      <alignment horizontal="right" vertical="center"/>
    </xf>
    <xf numFmtId="0" fontId="34" fillId="6" borderId="21" xfId="0" applyFont="1" applyFill="1" applyBorder="1" applyAlignment="1">
      <alignment horizontal="center" vertical="center"/>
    </xf>
    <xf numFmtId="0" fontId="34" fillId="6" borderId="22" xfId="0" applyFont="1" applyFill="1" applyBorder="1" applyAlignment="1">
      <alignment horizontal="center" vertical="center"/>
    </xf>
    <xf numFmtId="0" fontId="34" fillId="6" borderId="23" xfId="0" applyFont="1" applyFill="1" applyBorder="1" applyAlignment="1">
      <alignment horizontal="center" vertical="center"/>
    </xf>
    <xf numFmtId="0" fontId="34" fillId="6" borderId="24" xfId="0" applyFont="1" applyFill="1" applyBorder="1" applyAlignment="1">
      <alignment horizontal="center" vertical="center"/>
    </xf>
    <xf numFmtId="0" fontId="34" fillId="6" borderId="25" xfId="0" applyFont="1" applyFill="1" applyBorder="1" applyAlignment="1">
      <alignment horizontal="center" vertical="center"/>
    </xf>
    <xf numFmtId="0" fontId="34" fillId="6" borderId="26" xfId="0" applyFont="1" applyFill="1" applyBorder="1" applyAlignment="1">
      <alignment horizontal="center" vertical="center"/>
    </xf>
    <xf numFmtId="0" fontId="33" fillId="12" borderId="27" xfId="0" applyFont="1" applyFill="1" applyBorder="1" applyAlignment="1">
      <alignment horizontal="center" vertical="center"/>
    </xf>
    <xf numFmtId="0" fontId="33" fillId="12" borderId="28" xfId="0" applyFont="1" applyFill="1" applyBorder="1" applyAlignment="1">
      <alignment horizontal="center" vertical="center"/>
    </xf>
    <xf numFmtId="0" fontId="34" fillId="6" borderId="16" xfId="0" applyFont="1" applyFill="1" applyBorder="1" applyAlignment="1">
      <alignment vertical="center"/>
    </xf>
    <xf numFmtId="0" fontId="34" fillId="6" borderId="0" xfId="0" applyFont="1" applyFill="1" applyBorder="1" applyAlignment="1">
      <alignment vertical="center"/>
    </xf>
    <xf numFmtId="0" fontId="35" fillId="6" borderId="29" xfId="0" applyFont="1" applyFill="1" applyBorder="1" applyAlignment="1">
      <alignment vertical="center"/>
    </xf>
    <xf numFmtId="0" fontId="34" fillId="6" borderId="16" xfId="0" applyFont="1" applyFill="1" applyBorder="1" applyAlignment="1">
      <alignment horizontal="left" vertical="center" indent="1"/>
    </xf>
    <xf numFmtId="0" fontId="34" fillId="6" borderId="16" xfId="0" applyFont="1" applyFill="1" applyBorder="1" applyAlignment="1">
      <alignment horizontal="left" vertical="center" indent="2"/>
    </xf>
    <xf numFmtId="0" fontId="34" fillId="6" borderId="18" xfId="0" applyFont="1" applyFill="1" applyBorder="1" applyAlignment="1">
      <alignment horizontal="left" vertical="center" indent="1"/>
    </xf>
    <xf numFmtId="0" fontId="34" fillId="6" borderId="9" xfId="0" applyFont="1" applyFill="1" applyBorder="1" applyAlignment="1">
      <alignment vertical="center"/>
    </xf>
    <xf numFmtId="0" fontId="35" fillId="6" borderId="30" xfId="0" applyFont="1" applyFill="1" applyBorder="1" applyAlignment="1">
      <alignment vertical="center"/>
    </xf>
    <xf numFmtId="0" fontId="34" fillId="14" borderId="31" xfId="0" applyFont="1" applyFill="1" applyBorder="1" applyAlignment="1" applyProtection="1">
      <alignment horizontal="center" vertical="center"/>
      <protection locked="0"/>
    </xf>
    <xf numFmtId="0" fontId="34" fillId="14" borderId="32" xfId="0" applyFont="1" applyFill="1" applyBorder="1" applyAlignment="1" applyProtection="1">
      <alignment horizontal="center" vertical="center"/>
      <protection locked="0"/>
    </xf>
    <xf numFmtId="0" fontId="35" fillId="0" borderId="0" xfId="0" applyFont="1" applyAlignment="1">
      <alignment horizontal="center" vertical="center"/>
    </xf>
    <xf numFmtId="0" fontId="35" fillId="0" borderId="0" xfId="0" applyFont="1" applyAlignment="1" applyProtection="1">
      <alignment vertical="center"/>
      <protection locked="0"/>
    </xf>
    <xf numFmtId="0" fontId="35" fillId="0" borderId="0" xfId="0" applyFont="1" applyAlignment="1">
      <alignment horizontal="center"/>
    </xf>
    <xf numFmtId="0" fontId="34" fillId="14" borderId="33" xfId="0" applyFont="1" applyFill="1" applyBorder="1" applyAlignment="1" applyProtection="1">
      <alignment horizontal="center" vertical="center"/>
      <protection locked="0"/>
    </xf>
    <xf numFmtId="0" fontId="34" fillId="14" borderId="34" xfId="0" applyFont="1" applyFill="1" applyBorder="1" applyAlignment="1" applyProtection="1">
      <alignment horizontal="center" vertical="center"/>
      <protection locked="0"/>
    </xf>
    <xf numFmtId="3" fontId="4" fillId="14" borderId="35" xfId="0" applyNumberFormat="1" applyFont="1" applyFill="1" applyBorder="1" applyAlignment="1" applyProtection="1">
      <alignment horizontal="center" vertical="center"/>
      <protection locked="0"/>
    </xf>
    <xf numFmtId="3" fontId="4" fillId="14" borderId="36" xfId="0" applyNumberFormat="1" applyFont="1" applyFill="1" applyBorder="1" applyAlignment="1" applyProtection="1">
      <alignment horizontal="center" vertical="center"/>
      <protection locked="0"/>
    </xf>
    <xf numFmtId="3" fontId="4" fillId="14" borderId="37" xfId="0" applyNumberFormat="1" applyFont="1" applyFill="1" applyBorder="1" applyAlignment="1" applyProtection="1">
      <alignment horizontal="center" vertical="center"/>
      <protection locked="0"/>
    </xf>
    <xf numFmtId="167" fontId="4" fillId="14" borderId="38" xfId="0" applyNumberFormat="1" applyFont="1" applyFill="1" applyBorder="1" applyAlignment="1" applyProtection="1">
      <alignment horizontal="center" vertical="center"/>
      <protection locked="0"/>
    </xf>
    <xf numFmtId="164" fontId="4" fillId="14" borderId="37" xfId="0" applyNumberFormat="1" applyFont="1" applyFill="1" applyBorder="1" applyAlignment="1" applyProtection="1">
      <alignment horizontal="center" vertical="center"/>
      <protection locked="0"/>
    </xf>
    <xf numFmtId="164" fontId="4" fillId="14" borderId="38" xfId="0" applyNumberFormat="1" applyFont="1" applyFill="1" applyBorder="1" applyAlignment="1" applyProtection="1">
      <alignment horizontal="center" vertical="center"/>
      <protection locked="0"/>
    </xf>
    <xf numFmtId="164" fontId="4" fillId="14" borderId="36" xfId="0" applyNumberFormat="1" applyFont="1" applyFill="1" applyBorder="1" applyAlignment="1" applyProtection="1">
      <alignment horizontal="center" vertical="center"/>
      <protection locked="0"/>
    </xf>
    <xf numFmtId="1" fontId="4" fillId="14" borderId="36" xfId="0" applyNumberFormat="1" applyFont="1" applyFill="1" applyBorder="1" applyAlignment="1" applyProtection="1">
      <alignment horizontal="center" vertical="center"/>
      <protection locked="0"/>
    </xf>
    <xf numFmtId="1" fontId="4" fillId="14" borderId="20" xfId="0" applyNumberFormat="1" applyFont="1" applyFill="1" applyBorder="1" applyAlignment="1" applyProtection="1">
      <alignment horizontal="center" vertical="center"/>
      <protection locked="0"/>
    </xf>
    <xf numFmtId="2" fontId="4" fillId="14" borderId="36" xfId="0" applyNumberFormat="1" applyFont="1" applyFill="1" applyBorder="1" applyAlignment="1" applyProtection="1">
      <alignment horizontal="center" vertical="center"/>
      <protection locked="0"/>
    </xf>
    <xf numFmtId="2" fontId="4" fillId="14" borderId="37" xfId="0" applyNumberFormat="1" applyFont="1" applyFill="1" applyBorder="1" applyAlignment="1" applyProtection="1">
      <alignment horizontal="center" vertical="center"/>
      <protection locked="0"/>
    </xf>
    <xf numFmtId="164" fontId="4" fillId="14" borderId="39" xfId="0" applyNumberFormat="1" applyFont="1" applyFill="1" applyBorder="1" applyAlignment="1" applyProtection="1">
      <alignment horizontal="center" vertical="center"/>
      <protection locked="0"/>
    </xf>
    <xf numFmtId="0" fontId="62" fillId="14" borderId="40" xfId="0" applyFont="1" applyFill="1" applyBorder="1" applyAlignment="1" applyProtection="1">
      <alignment horizontal="left" vertical="center" wrapText="1"/>
      <protection locked="0"/>
    </xf>
    <xf numFmtId="0" fontId="62" fillId="14" borderId="41" xfId="0" applyFont="1" applyFill="1" applyBorder="1" applyAlignment="1" applyProtection="1">
      <alignment horizontal="left" vertical="center" wrapText="1"/>
      <protection locked="0"/>
    </xf>
    <xf numFmtId="0" fontId="62" fillId="14" borderId="42" xfId="0" applyFont="1" applyFill="1" applyBorder="1" applyAlignment="1" applyProtection="1">
      <alignment horizontal="left" vertical="center" wrapText="1"/>
      <protection locked="0"/>
    </xf>
    <xf numFmtId="0" fontId="62" fillId="14" borderId="43" xfId="0" applyFont="1" applyFill="1" applyBorder="1" applyAlignment="1" applyProtection="1">
      <alignment horizontal="left" vertical="center" wrapText="1"/>
      <protection locked="0"/>
    </xf>
    <xf numFmtId="0" fontId="62" fillId="14" borderId="40" xfId="0" quotePrefix="1" applyFont="1" applyFill="1" applyBorder="1" applyAlignment="1" applyProtection="1">
      <alignment horizontal="left" vertical="center" wrapText="1"/>
      <protection locked="0"/>
    </xf>
    <xf numFmtId="0" fontId="62" fillId="14" borderId="44" xfId="0" applyFont="1" applyFill="1" applyBorder="1" applyAlignment="1" applyProtection="1">
      <alignment horizontal="left" vertical="center" wrapText="1"/>
      <protection locked="0"/>
    </xf>
    <xf numFmtId="0" fontId="34" fillId="0" borderId="45" xfId="0" applyFont="1" applyBorder="1" applyAlignment="1">
      <alignment horizontal="right" vertical="center" wrapText="1"/>
    </xf>
    <xf numFmtId="0" fontId="47" fillId="12" borderId="46" xfId="0" applyFont="1" applyFill="1" applyBorder="1" applyAlignment="1">
      <alignment horizontal="center" vertical="center" wrapText="1"/>
    </xf>
    <xf numFmtId="0" fontId="47" fillId="12" borderId="47" xfId="0" applyFont="1" applyFill="1" applyBorder="1" applyAlignment="1">
      <alignment horizontal="center" vertical="center" wrapText="1"/>
    </xf>
    <xf numFmtId="0" fontId="5" fillId="0" borderId="45" xfId="0" applyFont="1" applyBorder="1"/>
    <xf numFmtId="0" fontId="23" fillId="2" borderId="20" xfId="0" applyFont="1" applyFill="1" applyBorder="1" applyAlignment="1" applyProtection="1">
      <alignment horizontal="center" vertical="center"/>
      <protection locked="0"/>
    </xf>
    <xf numFmtId="0" fontId="5" fillId="0" borderId="0" xfId="0" applyFont="1" applyAlignment="1">
      <alignment horizontal="center" vertical="center"/>
    </xf>
    <xf numFmtId="0" fontId="66" fillId="0" borderId="0" xfId="0" applyFont="1" applyAlignment="1" applyProtection="1">
      <alignment horizontal="right" vertical="center"/>
    </xf>
    <xf numFmtId="0" fontId="66" fillId="0" borderId="0" xfId="0" applyFont="1" applyAlignment="1" applyProtection="1">
      <alignment horizontal="left" vertical="center"/>
    </xf>
    <xf numFmtId="0" fontId="67" fillId="0" borderId="0" xfId="0" applyFont="1" applyAlignment="1">
      <alignment vertical="center"/>
    </xf>
    <xf numFmtId="0" fontId="67" fillId="0" borderId="0" xfId="0" applyFont="1" applyAlignment="1" applyProtection="1">
      <alignment vertical="center" wrapText="1"/>
      <protection locked="0"/>
    </xf>
    <xf numFmtId="0" fontId="67" fillId="0" borderId="0" xfId="0" applyFont="1" applyAlignment="1" applyProtection="1">
      <alignment vertical="center"/>
      <protection locked="0"/>
    </xf>
    <xf numFmtId="0" fontId="67" fillId="0" borderId="0" xfId="0" applyFont="1" applyAlignment="1" applyProtection="1">
      <alignment horizontal="center" vertical="center"/>
      <protection locked="0"/>
    </xf>
    <xf numFmtId="0" fontId="67" fillId="10" borderId="0" xfId="0" applyFont="1" applyFill="1" applyAlignment="1" applyProtection="1">
      <alignment vertical="center"/>
      <protection locked="0"/>
    </xf>
    <xf numFmtId="0" fontId="68" fillId="0" borderId="0" xfId="0" applyFont="1" applyAlignment="1">
      <alignment vertical="center"/>
    </xf>
    <xf numFmtId="0" fontId="68" fillId="0" borderId="0" xfId="0" applyFont="1" applyAlignment="1" applyProtection="1">
      <alignment vertical="center" wrapText="1"/>
      <protection locked="0"/>
    </xf>
    <xf numFmtId="0" fontId="68" fillId="0" borderId="0" xfId="0" applyFont="1" applyAlignment="1" applyProtection="1">
      <alignment vertical="center"/>
      <protection locked="0"/>
    </xf>
    <xf numFmtId="0" fontId="68" fillId="0" borderId="0" xfId="0" applyFont="1" applyAlignment="1" applyProtection="1">
      <alignment horizontal="center" vertical="center"/>
      <protection locked="0"/>
    </xf>
    <xf numFmtId="0" fontId="68" fillId="10" borderId="0" xfId="0" applyFont="1" applyFill="1" applyAlignment="1" applyProtection="1">
      <alignment vertical="center"/>
      <protection locked="0"/>
    </xf>
    <xf numFmtId="0" fontId="28" fillId="0" borderId="0" xfId="0" applyFont="1" applyAlignment="1">
      <alignment vertical="center"/>
    </xf>
    <xf numFmtId="0" fontId="28" fillId="0" borderId="0" xfId="0" applyFont="1" applyAlignment="1" applyProtection="1">
      <alignment horizontal="center" vertical="center"/>
      <protection locked="0"/>
    </xf>
    <xf numFmtId="0" fontId="28" fillId="0" borderId="0" xfId="0" applyFont="1" applyAlignment="1" applyProtection="1">
      <alignment vertical="center" wrapText="1"/>
      <protection locked="0"/>
    </xf>
    <xf numFmtId="0" fontId="28" fillId="0" borderId="0" xfId="0" applyFont="1" applyAlignment="1" applyProtection="1">
      <alignment vertical="center"/>
      <protection locked="0"/>
    </xf>
    <xf numFmtId="0" fontId="28" fillId="10" borderId="0" xfId="0" applyFont="1" applyFill="1" applyAlignment="1" applyProtection="1">
      <alignment vertical="center"/>
      <protection locked="0"/>
    </xf>
    <xf numFmtId="0" fontId="47" fillId="6" borderId="48" xfId="0" applyFont="1" applyFill="1" applyBorder="1" applyAlignment="1">
      <alignment horizontal="center" vertical="center"/>
    </xf>
    <xf numFmtId="2" fontId="65" fillId="14" borderId="49" xfId="0" applyNumberFormat="1" applyFont="1" applyFill="1" applyBorder="1" applyAlignment="1" applyProtection="1">
      <alignment horizontal="center" vertical="center"/>
      <protection locked="0"/>
    </xf>
    <xf numFmtId="164" fontId="77" fillId="6" borderId="50" xfId="0" applyNumberFormat="1" applyFont="1" applyFill="1" applyBorder="1" applyAlignment="1">
      <alignment horizontal="center" vertical="center"/>
    </xf>
    <xf numFmtId="164" fontId="77" fillId="6" borderId="11" xfId="0" applyNumberFormat="1" applyFont="1" applyFill="1" applyBorder="1" applyAlignment="1">
      <alignment horizontal="center" vertical="center"/>
    </xf>
    <xf numFmtId="0" fontId="78" fillId="14" borderId="51" xfId="0" applyFont="1" applyFill="1" applyBorder="1" applyAlignment="1" applyProtection="1">
      <alignment horizontal="left" vertical="center" wrapText="1"/>
      <protection locked="0"/>
    </xf>
    <xf numFmtId="0" fontId="4" fillId="15" borderId="52" xfId="0" applyFont="1" applyFill="1" applyBorder="1" applyAlignment="1" applyProtection="1">
      <alignment vertical="center" wrapText="1"/>
      <protection locked="0"/>
    </xf>
    <xf numFmtId="0" fontId="77" fillId="16" borderId="0" xfId="0" applyFont="1" applyFill="1"/>
    <xf numFmtId="0" fontId="65" fillId="16" borderId="0" xfId="0" applyFont="1" applyFill="1" applyAlignment="1">
      <alignment horizontal="left" indent="1"/>
    </xf>
    <xf numFmtId="0" fontId="1" fillId="0" borderId="0" xfId="0" applyFont="1" applyAlignment="1">
      <alignment horizontal="left" indent="1"/>
    </xf>
    <xf numFmtId="0" fontId="18" fillId="6" borderId="5" xfId="0" applyFont="1" applyFill="1" applyBorder="1" applyAlignment="1">
      <alignment horizontal="left" vertical="center" wrapText="1" indent="1"/>
    </xf>
    <xf numFmtId="0" fontId="4" fillId="15" borderId="53" xfId="0" applyFont="1" applyFill="1" applyBorder="1" applyAlignment="1" applyProtection="1">
      <alignment horizontal="center" vertical="center"/>
    </xf>
    <xf numFmtId="0" fontId="18" fillId="6" borderId="5" xfId="0" applyFont="1" applyFill="1" applyBorder="1" applyAlignment="1">
      <alignment horizontal="left" vertical="center" wrapText="1" indent="1"/>
    </xf>
    <xf numFmtId="0" fontId="18" fillId="6" borderId="5" xfId="0" applyFont="1" applyFill="1" applyBorder="1" applyAlignment="1">
      <alignment horizontal="left" vertical="center" wrapText="1" indent="1"/>
    </xf>
    <xf numFmtId="0" fontId="34" fillId="17" borderId="0" xfId="0" applyFont="1" applyFill="1" applyBorder="1" applyAlignment="1">
      <alignment horizontal="right" vertical="center"/>
    </xf>
    <xf numFmtId="0" fontId="50" fillId="17" borderId="54" xfId="0" applyFont="1" applyFill="1" applyBorder="1" applyAlignment="1">
      <alignment vertical="center" wrapText="1"/>
    </xf>
    <xf numFmtId="0" fontId="32" fillId="17" borderId="54" xfId="0" applyFont="1" applyFill="1" applyBorder="1" applyAlignment="1">
      <alignment vertical="center" wrapText="1"/>
    </xf>
    <xf numFmtId="0" fontId="18" fillId="17" borderId="55" xfId="0" applyFont="1" applyFill="1" applyBorder="1" applyAlignment="1">
      <alignment horizontal="right" vertical="center"/>
    </xf>
    <xf numFmtId="0" fontId="18" fillId="17" borderId="56" xfId="0" applyFont="1" applyFill="1" applyBorder="1" applyAlignment="1">
      <alignment horizontal="right" vertical="center"/>
    </xf>
    <xf numFmtId="0" fontId="27" fillId="17" borderId="0" xfId="0" applyFont="1" applyFill="1" applyBorder="1" applyAlignment="1">
      <alignment vertical="center"/>
    </xf>
    <xf numFmtId="0" fontId="3" fillId="17" borderId="56" xfId="0" quotePrefix="1" applyFont="1" applyFill="1" applyBorder="1" applyAlignment="1">
      <alignment horizontal="right" vertical="center" indent="1"/>
    </xf>
    <xf numFmtId="0" fontId="38" fillId="0" borderId="0" xfId="0" applyFont="1" applyAlignment="1" applyProtection="1">
      <alignment vertical="center"/>
      <protection locked="0"/>
    </xf>
    <xf numFmtId="0" fontId="38" fillId="0" borderId="0" xfId="0" applyFont="1" applyAlignment="1">
      <alignment vertical="center"/>
    </xf>
    <xf numFmtId="0" fontId="84" fillId="0" borderId="54" xfId="0" applyFont="1" applyFill="1" applyBorder="1" applyAlignment="1" applyProtection="1">
      <alignment horizontal="center" vertical="center"/>
    </xf>
    <xf numFmtId="0" fontId="85" fillId="0" borderId="0" xfId="0" applyFont="1" applyAlignment="1" applyProtection="1">
      <alignment horizontal="center" vertical="center"/>
    </xf>
    <xf numFmtId="0" fontId="86" fillId="10" borderId="0" xfId="0" applyFont="1" applyFill="1" applyAlignment="1" applyProtection="1">
      <alignment horizontal="center" vertical="center" wrapText="1"/>
      <protection locked="0"/>
    </xf>
    <xf numFmtId="0" fontId="85" fillId="0" borderId="0" xfId="0" applyFont="1" applyAlignment="1" applyProtection="1">
      <alignment horizontal="center" vertical="center"/>
      <protection locked="0"/>
    </xf>
    <xf numFmtId="0" fontId="87" fillId="18" borderId="1" xfId="0" applyFont="1" applyFill="1" applyBorder="1" applyAlignment="1" applyProtection="1">
      <alignment horizontal="center" vertical="center" wrapText="1"/>
      <protection locked="0"/>
    </xf>
    <xf numFmtId="0" fontId="5" fillId="0" borderId="0" xfId="0" applyFont="1" applyAlignment="1">
      <alignment horizontal="center"/>
    </xf>
    <xf numFmtId="0" fontId="18" fillId="0" borderId="0" xfId="0" applyFont="1" applyAlignment="1">
      <alignment horizontal="right" vertical="center" indent="1"/>
    </xf>
    <xf numFmtId="0" fontId="5" fillId="0" borderId="0" xfId="0" applyFont="1" applyAlignment="1" applyProtection="1">
      <alignment vertical="center"/>
    </xf>
    <xf numFmtId="0" fontId="5" fillId="0" borderId="0" xfId="0" applyFont="1" applyAlignment="1" applyProtection="1">
      <alignment horizontal="center" vertical="center"/>
    </xf>
    <xf numFmtId="0" fontId="5" fillId="0" borderId="18" xfId="0" applyFont="1" applyBorder="1" applyAlignment="1">
      <alignment horizontal="center" vertical="center"/>
    </xf>
    <xf numFmtId="0" fontId="5" fillId="0" borderId="19" xfId="0" applyFont="1" applyBorder="1" applyAlignment="1">
      <alignment horizontal="center" vertical="center"/>
    </xf>
    <xf numFmtId="0" fontId="4" fillId="15" borderId="55" xfId="0" applyFont="1" applyFill="1" applyBorder="1" applyAlignment="1" applyProtection="1">
      <alignment horizontal="center" vertical="center"/>
      <protection locked="0"/>
    </xf>
    <xf numFmtId="0" fontId="77" fillId="0" borderId="0" xfId="0" applyFont="1" applyAlignment="1" applyProtection="1">
      <alignment horizontal="left"/>
    </xf>
    <xf numFmtId="0" fontId="5" fillId="0" borderId="0" xfId="0" applyFont="1" applyAlignment="1" applyProtection="1">
      <alignment horizontal="center" vertical="top" textRotation="90"/>
    </xf>
    <xf numFmtId="0" fontId="4" fillId="0" borderId="45" xfId="0" applyFont="1" applyBorder="1" applyAlignment="1">
      <alignment vertical="center" wrapText="1"/>
    </xf>
    <xf numFmtId="0" fontId="5" fillId="0" borderId="57" xfId="0" applyFont="1" applyBorder="1" applyAlignment="1" applyProtection="1">
      <alignment horizontal="center" vertical="top" textRotation="90"/>
    </xf>
    <xf numFmtId="0" fontId="88" fillId="0" borderId="0" xfId="0" applyFont="1" applyAlignment="1" applyProtection="1">
      <alignment horizontal="center" vertical="center"/>
      <protection locked="0"/>
    </xf>
    <xf numFmtId="0" fontId="90" fillId="0" borderId="24" xfId="0" applyFont="1" applyFill="1" applyBorder="1" applyAlignment="1">
      <alignment horizontal="center" vertical="center"/>
    </xf>
    <xf numFmtId="0" fontId="90" fillId="0" borderId="23" xfId="0" applyFont="1" applyFill="1" applyBorder="1" applyAlignment="1">
      <alignment horizontal="center" vertical="center"/>
    </xf>
    <xf numFmtId="0" fontId="90" fillId="0" borderId="25" xfId="0" applyFont="1" applyFill="1" applyBorder="1" applyAlignment="1">
      <alignment horizontal="center" vertical="center"/>
    </xf>
    <xf numFmtId="0" fontId="90" fillId="0" borderId="26" xfId="0" applyFont="1" applyFill="1" applyBorder="1" applyAlignment="1">
      <alignment horizontal="center" vertical="center"/>
    </xf>
    <xf numFmtId="0" fontId="91" fillId="0" borderId="48" xfId="0" applyFont="1" applyFill="1" applyBorder="1" applyAlignment="1">
      <alignment horizontal="center" vertical="center"/>
    </xf>
    <xf numFmtId="0" fontId="18" fillId="6" borderId="5" xfId="0" applyFont="1" applyFill="1" applyBorder="1" applyAlignment="1">
      <alignment horizontal="left" vertical="center" wrapText="1" indent="1"/>
    </xf>
    <xf numFmtId="0" fontId="34" fillId="6" borderId="58" xfId="0" applyFont="1" applyFill="1" applyBorder="1" applyAlignment="1">
      <alignment vertical="center"/>
    </xf>
    <xf numFmtId="0" fontId="34" fillId="6" borderId="59" xfId="0" applyFont="1" applyFill="1" applyBorder="1" applyAlignment="1">
      <alignment vertical="center"/>
    </xf>
    <xf numFmtId="0" fontId="34" fillId="6" borderId="60" xfId="0" applyFont="1" applyFill="1" applyBorder="1" applyAlignment="1">
      <alignment vertical="center"/>
    </xf>
    <xf numFmtId="0" fontId="34" fillId="6" borderId="61" xfId="0" applyFont="1" applyFill="1" applyBorder="1" applyAlignment="1">
      <alignment vertical="center"/>
    </xf>
    <xf numFmtId="0" fontId="47" fillId="6" borderId="62" xfId="0" applyFont="1" applyFill="1" applyBorder="1" applyAlignment="1">
      <alignment vertical="center"/>
    </xf>
    <xf numFmtId="0" fontId="22" fillId="6" borderId="63" xfId="0" applyFont="1" applyFill="1" applyBorder="1" applyAlignment="1">
      <alignment horizontal="right" vertical="center"/>
    </xf>
    <xf numFmtId="0" fontId="22" fillId="6" borderId="64" xfId="0" applyFont="1" applyFill="1" applyBorder="1" applyAlignment="1">
      <alignment horizontal="right" vertical="center"/>
    </xf>
    <xf numFmtId="0" fontId="22" fillId="6" borderId="65" xfId="0" applyFont="1" applyFill="1" applyBorder="1" applyAlignment="1">
      <alignment horizontal="right" vertical="center"/>
    </xf>
    <xf numFmtId="0" fontId="22" fillId="6" borderId="55" xfId="0" applyFont="1" applyFill="1" applyBorder="1" applyAlignment="1">
      <alignment horizontal="right" vertical="center"/>
    </xf>
    <xf numFmtId="0" fontId="22" fillId="6" borderId="66" xfId="0" applyFont="1" applyFill="1" applyBorder="1" applyAlignment="1">
      <alignment horizontal="right" vertical="center"/>
    </xf>
    <xf numFmtId="0" fontId="22" fillId="6" borderId="67" xfId="0" applyFont="1" applyFill="1" applyBorder="1" applyAlignment="1">
      <alignment horizontal="right" vertical="center"/>
    </xf>
    <xf numFmtId="0" fontId="22" fillId="6" borderId="1" xfId="0" applyFont="1" applyFill="1" applyBorder="1" applyAlignment="1">
      <alignment horizontal="right" vertical="center"/>
    </xf>
    <xf numFmtId="0" fontId="22" fillId="6" borderId="68" xfId="0" applyFont="1" applyFill="1" applyBorder="1" applyAlignment="1">
      <alignment horizontal="right" vertical="center"/>
    </xf>
    <xf numFmtId="0" fontId="22" fillId="6" borderId="69" xfId="0" applyFont="1" applyFill="1" applyBorder="1" applyAlignment="1">
      <alignment horizontal="right" vertical="center"/>
    </xf>
    <xf numFmtId="0" fontId="22" fillId="6" borderId="70" xfId="0" applyFont="1" applyFill="1" applyBorder="1" applyAlignment="1">
      <alignment horizontal="right" vertical="center"/>
    </xf>
    <xf numFmtId="0" fontId="98" fillId="6" borderId="71" xfId="0" applyFont="1" applyFill="1" applyBorder="1" applyAlignment="1">
      <alignment horizontal="right" vertical="center"/>
    </xf>
    <xf numFmtId="0" fontId="98" fillId="6" borderId="72" xfId="0" applyFont="1" applyFill="1" applyBorder="1" applyAlignment="1">
      <alignment horizontal="right" vertical="center"/>
    </xf>
    <xf numFmtId="0" fontId="51" fillId="13" borderId="14" xfId="0" applyFont="1" applyFill="1" applyBorder="1" applyAlignment="1">
      <alignment horizontal="center" vertical="center" wrapText="1"/>
    </xf>
    <xf numFmtId="0" fontId="5" fillId="0" borderId="14" xfId="0" applyFont="1" applyBorder="1" applyAlignment="1">
      <alignment vertical="center"/>
    </xf>
    <xf numFmtId="0" fontId="5" fillId="0" borderId="15" xfId="0" applyFont="1" applyBorder="1" applyAlignment="1">
      <alignment vertical="center"/>
    </xf>
    <xf numFmtId="0" fontId="51" fillId="13" borderId="14" xfId="0" applyFont="1" applyFill="1" applyBorder="1" applyAlignment="1">
      <alignment vertical="center" wrapText="1"/>
    </xf>
    <xf numFmtId="0" fontId="51" fillId="13" borderId="15" xfId="0" applyFont="1" applyFill="1" applyBorder="1" applyAlignment="1">
      <alignment vertical="center" wrapText="1"/>
    </xf>
    <xf numFmtId="3" fontId="39" fillId="19" borderId="73" xfId="0" applyNumberFormat="1" applyFont="1" applyFill="1" applyBorder="1" applyAlignment="1">
      <alignment horizontal="center" vertical="center" wrapText="1"/>
    </xf>
    <xf numFmtId="3" fontId="52" fillId="0" borderId="74" xfId="0" applyNumberFormat="1" applyFont="1" applyBorder="1" applyAlignment="1">
      <alignment horizontal="center" vertical="center"/>
    </xf>
    <xf numFmtId="167" fontId="39" fillId="19" borderId="73" xfId="0" applyNumberFormat="1" applyFont="1" applyFill="1" applyBorder="1" applyAlignment="1">
      <alignment horizontal="center" vertical="center" wrapText="1"/>
    </xf>
    <xf numFmtId="3" fontId="52" fillId="0" borderId="75" xfId="0" applyNumberFormat="1" applyFont="1" applyBorder="1" applyAlignment="1">
      <alignment horizontal="center" vertical="center"/>
    </xf>
    <xf numFmtId="3" fontId="52" fillId="0" borderId="73" xfId="0" applyNumberFormat="1" applyFont="1" applyBorder="1" applyAlignment="1">
      <alignment horizontal="center" vertical="center"/>
    </xf>
    <xf numFmtId="167" fontId="52" fillId="0" borderId="73" xfId="0" applyNumberFormat="1" applyFont="1" applyBorder="1" applyAlignment="1">
      <alignment horizontal="center" vertical="center"/>
    </xf>
    <xf numFmtId="3" fontId="52" fillId="0" borderId="73" xfId="0" applyNumberFormat="1" applyFont="1" applyFill="1" applyBorder="1" applyAlignment="1">
      <alignment horizontal="center" vertical="center"/>
    </xf>
    <xf numFmtId="3" fontId="52" fillId="0" borderId="76" xfId="0" applyNumberFormat="1" applyFont="1" applyFill="1" applyBorder="1" applyAlignment="1">
      <alignment horizontal="center" vertical="center"/>
    </xf>
    <xf numFmtId="3" fontId="52" fillId="0" borderId="77" xfId="0" applyNumberFormat="1" applyFont="1" applyBorder="1" applyAlignment="1">
      <alignment horizontal="center" vertical="center"/>
    </xf>
    <xf numFmtId="167" fontId="52" fillId="0" borderId="76" xfId="0" applyNumberFormat="1" applyFont="1" applyBorder="1" applyAlignment="1">
      <alignment horizontal="center" vertical="center"/>
    </xf>
    <xf numFmtId="3" fontId="52" fillId="0" borderId="4" xfId="0" applyNumberFormat="1" applyFont="1" applyBorder="1" applyAlignment="1">
      <alignment horizontal="center" vertical="center"/>
    </xf>
    <xf numFmtId="167" fontId="39" fillId="19" borderId="77" xfId="0" applyNumberFormat="1" applyFont="1" applyFill="1" applyBorder="1" applyAlignment="1">
      <alignment horizontal="center" vertical="center" wrapText="1"/>
    </xf>
    <xf numFmtId="167" fontId="52" fillId="0" borderId="78" xfId="0" applyNumberFormat="1" applyFont="1" applyBorder="1" applyAlignment="1">
      <alignment horizontal="center" vertical="center"/>
    </xf>
    <xf numFmtId="3" fontId="99" fillId="0" borderId="74" xfId="0" applyNumberFormat="1" applyFont="1" applyBorder="1" applyAlignment="1">
      <alignment horizontal="center" vertical="center"/>
    </xf>
    <xf numFmtId="3" fontId="100" fillId="0" borderId="79" xfId="0" applyNumberFormat="1" applyFont="1" applyBorder="1" applyAlignment="1">
      <alignment horizontal="center" vertical="center"/>
    </xf>
    <xf numFmtId="3" fontId="101" fillId="20" borderId="73" xfId="0" applyNumberFormat="1" applyFont="1" applyFill="1" applyBorder="1" applyAlignment="1">
      <alignment horizontal="center" vertical="center" wrapText="1"/>
    </xf>
    <xf numFmtId="3" fontId="101" fillId="20" borderId="32" xfId="0" applyNumberFormat="1" applyFont="1" applyFill="1" applyBorder="1" applyAlignment="1">
      <alignment horizontal="center" vertical="center" wrapText="1"/>
    </xf>
    <xf numFmtId="167" fontId="99" fillId="0" borderId="77" xfId="0" applyNumberFormat="1" applyFont="1" applyBorder="1" applyAlignment="1">
      <alignment horizontal="center" vertical="center"/>
    </xf>
    <xf numFmtId="167" fontId="100" fillId="0" borderId="34" xfId="0" applyNumberFormat="1" applyFont="1" applyBorder="1" applyAlignment="1">
      <alignment horizontal="center" vertical="center"/>
    </xf>
    <xf numFmtId="167" fontId="101" fillId="20" borderId="73" xfId="0" applyNumberFormat="1" applyFont="1" applyFill="1" applyBorder="1" applyAlignment="1">
      <alignment horizontal="center" vertical="center" wrapText="1"/>
    </xf>
    <xf numFmtId="167" fontId="101" fillId="20" borderId="32" xfId="0" applyNumberFormat="1" applyFont="1" applyFill="1" applyBorder="1" applyAlignment="1">
      <alignment horizontal="center" vertical="center" wrapText="1"/>
    </xf>
    <xf numFmtId="3" fontId="30" fillId="0" borderId="75" xfId="0" quotePrefix="1" applyNumberFormat="1" applyFont="1" applyBorder="1" applyAlignment="1">
      <alignment horizontal="center" vertical="center"/>
    </xf>
    <xf numFmtId="3" fontId="31" fillId="0" borderId="80" xfId="0" applyNumberFormat="1" applyFont="1" applyBorder="1" applyAlignment="1">
      <alignment horizontal="center" vertical="center"/>
    </xf>
    <xf numFmtId="3" fontId="34" fillId="20" borderId="73" xfId="0" applyNumberFormat="1" applyFont="1" applyFill="1" applyBorder="1" applyAlignment="1">
      <alignment horizontal="center" vertical="center" wrapText="1"/>
    </xf>
    <xf numFmtId="3" fontId="34" fillId="20" borderId="32" xfId="0" applyNumberFormat="1" applyFont="1" applyFill="1" applyBorder="1" applyAlignment="1">
      <alignment horizontal="center" vertical="center" wrapText="1"/>
    </xf>
    <xf numFmtId="3" fontId="30" fillId="0" borderId="75" xfId="0" applyNumberFormat="1" applyFont="1" applyBorder="1" applyAlignment="1">
      <alignment horizontal="center" vertical="center"/>
    </xf>
    <xf numFmtId="3" fontId="30" fillId="0" borderId="73" xfId="0" applyNumberFormat="1" applyFont="1" applyBorder="1" applyAlignment="1">
      <alignment horizontal="center" vertical="center"/>
    </xf>
    <xf numFmtId="3" fontId="31" fillId="0" borderId="32" xfId="0" applyNumberFormat="1" applyFont="1" applyBorder="1" applyAlignment="1">
      <alignment horizontal="center" vertical="center"/>
    </xf>
    <xf numFmtId="167" fontId="30" fillId="0" borderId="73" xfId="0" applyNumberFormat="1" applyFont="1" applyBorder="1" applyAlignment="1">
      <alignment horizontal="center" vertical="center"/>
    </xf>
    <xf numFmtId="167" fontId="31" fillId="0" borderId="32" xfId="0" applyNumberFormat="1" applyFont="1" applyBorder="1" applyAlignment="1">
      <alignment horizontal="center" vertical="center"/>
    </xf>
    <xf numFmtId="167" fontId="34" fillId="20" borderId="73" xfId="0" applyNumberFormat="1" applyFont="1" applyFill="1" applyBorder="1" applyAlignment="1">
      <alignment horizontal="center" vertical="center" wrapText="1"/>
    </xf>
    <xf numFmtId="167" fontId="34" fillId="20" borderId="32" xfId="0" applyNumberFormat="1" applyFont="1" applyFill="1" applyBorder="1" applyAlignment="1">
      <alignment horizontal="center" vertical="center" wrapText="1"/>
    </xf>
    <xf numFmtId="3" fontId="30" fillId="0" borderId="76" xfId="0" applyNumberFormat="1" applyFont="1" applyBorder="1" applyAlignment="1">
      <alignment horizontal="center" vertical="center"/>
    </xf>
    <xf numFmtId="3" fontId="31" fillId="0" borderId="81" xfId="0" applyNumberFormat="1" applyFont="1" applyBorder="1" applyAlignment="1">
      <alignment horizontal="center" vertical="center"/>
    </xf>
    <xf numFmtId="3" fontId="99" fillId="0" borderId="73" xfId="0" applyNumberFormat="1" applyFont="1" applyBorder="1" applyAlignment="1">
      <alignment horizontal="center" vertical="center"/>
    </xf>
    <xf numFmtId="3" fontId="100" fillId="0" borderId="32" xfId="0" applyNumberFormat="1" applyFont="1" applyBorder="1" applyAlignment="1">
      <alignment horizontal="center" vertical="center"/>
    </xf>
    <xf numFmtId="3" fontId="30" fillId="0" borderId="77" xfId="0" applyNumberFormat="1" applyFont="1" applyBorder="1" applyAlignment="1">
      <alignment horizontal="center" vertical="center"/>
    </xf>
    <xf numFmtId="3" fontId="31" fillId="0" borderId="34" xfId="0" applyNumberFormat="1" applyFont="1" applyBorder="1" applyAlignment="1">
      <alignment horizontal="center" vertical="center"/>
    </xf>
    <xf numFmtId="167" fontId="99" fillId="0" borderId="73" xfId="0" applyNumberFormat="1" applyFont="1" applyBorder="1" applyAlignment="1">
      <alignment horizontal="center" vertical="center"/>
    </xf>
    <xf numFmtId="167" fontId="100" fillId="0" borderId="32" xfId="0" applyNumberFormat="1" applyFont="1" applyBorder="1" applyAlignment="1">
      <alignment horizontal="center" vertical="center"/>
    </xf>
    <xf numFmtId="167" fontId="30" fillId="0" borderId="76" xfId="0" applyNumberFormat="1" applyFont="1" applyBorder="1" applyAlignment="1">
      <alignment horizontal="center" vertical="center"/>
    </xf>
    <xf numFmtId="167" fontId="31" fillId="0" borderId="81" xfId="0" applyNumberFormat="1" applyFont="1" applyBorder="1" applyAlignment="1">
      <alignment horizontal="center" vertical="center"/>
    </xf>
    <xf numFmtId="3" fontId="30" fillId="0" borderId="4" xfId="0" applyNumberFormat="1" applyFont="1" applyBorder="1" applyAlignment="1">
      <alignment horizontal="center" vertical="center"/>
    </xf>
    <xf numFmtId="3" fontId="31" fillId="0" borderId="6" xfId="0" applyNumberFormat="1" applyFont="1" applyBorder="1" applyAlignment="1">
      <alignment horizontal="center" vertical="center"/>
    </xf>
    <xf numFmtId="167" fontId="99" fillId="0" borderId="78" xfId="0" applyNumberFormat="1" applyFont="1" applyBorder="1" applyAlignment="1">
      <alignment horizontal="center" vertical="center"/>
    </xf>
    <xf numFmtId="167" fontId="100" fillId="0" borderId="82" xfId="0" applyNumberFormat="1" applyFont="1" applyBorder="1" applyAlignment="1">
      <alignment horizontal="center" vertical="center"/>
    </xf>
    <xf numFmtId="167" fontId="101" fillId="20" borderId="77" xfId="0" applyNumberFormat="1" applyFont="1" applyFill="1" applyBorder="1" applyAlignment="1">
      <alignment horizontal="center" vertical="center" wrapText="1"/>
    </xf>
    <xf numFmtId="167" fontId="101" fillId="20" borderId="34" xfId="0" applyNumberFormat="1" applyFont="1" applyFill="1" applyBorder="1" applyAlignment="1">
      <alignment horizontal="center" vertical="center" wrapText="1"/>
    </xf>
    <xf numFmtId="0" fontId="77" fillId="21" borderId="48" xfId="0" applyFont="1" applyFill="1" applyBorder="1" applyAlignment="1">
      <alignment horizontal="center" vertical="center"/>
    </xf>
    <xf numFmtId="1" fontId="5" fillId="17" borderId="24" xfId="0" applyNumberFormat="1" applyFont="1" applyFill="1" applyBorder="1" applyAlignment="1">
      <alignment horizontal="center" vertical="center"/>
    </xf>
    <xf numFmtId="0" fontId="5" fillId="0" borderId="20" xfId="0" applyFont="1" applyBorder="1" applyAlignment="1">
      <alignment horizontal="left" vertical="center" wrapText="1"/>
    </xf>
    <xf numFmtId="0" fontId="17" fillId="0" borderId="0" xfId="0" applyFont="1" applyAlignment="1">
      <alignment horizontal="left" indent="1"/>
    </xf>
    <xf numFmtId="0" fontId="35" fillId="0" borderId="0" xfId="0" applyFont="1" applyAlignment="1">
      <alignment horizontal="left" indent="1"/>
    </xf>
    <xf numFmtId="0" fontId="47" fillId="11" borderId="83" xfId="0" applyFont="1" applyFill="1" applyBorder="1" applyAlignment="1">
      <alignment horizontal="center" vertical="center" wrapText="1"/>
    </xf>
    <xf numFmtId="0" fontId="47" fillId="11" borderId="84" xfId="0" applyFont="1" applyFill="1" applyBorder="1" applyAlignment="1">
      <alignment horizontal="center" vertical="center" wrapText="1"/>
    </xf>
    <xf numFmtId="167" fontId="4" fillId="14" borderId="36" xfId="0" applyNumberFormat="1" applyFont="1" applyFill="1" applyBorder="1" applyAlignment="1" applyProtection="1">
      <alignment horizontal="center" vertical="center"/>
      <protection locked="0"/>
    </xf>
    <xf numFmtId="167" fontId="4" fillId="14" borderId="20" xfId="0" applyNumberFormat="1" applyFont="1" applyFill="1" applyBorder="1" applyAlignment="1" applyProtection="1">
      <alignment horizontal="center" vertical="center"/>
      <protection locked="0"/>
    </xf>
    <xf numFmtId="0" fontId="34" fillId="3" borderId="31" xfId="0" applyFont="1" applyFill="1" applyBorder="1" applyAlignment="1" applyProtection="1">
      <alignment horizontal="center" vertical="center"/>
    </xf>
    <xf numFmtId="0" fontId="34" fillId="3" borderId="32" xfId="0" applyFont="1" applyFill="1" applyBorder="1" applyAlignment="1" applyProtection="1">
      <alignment horizontal="center" vertical="center"/>
    </xf>
    <xf numFmtId="0" fontId="18" fillId="22" borderId="20" xfId="0" applyFont="1" applyFill="1" applyBorder="1" applyAlignment="1" applyProtection="1">
      <alignment horizontal="center" vertical="center"/>
      <protection locked="0"/>
    </xf>
    <xf numFmtId="0" fontId="77" fillId="23" borderId="20" xfId="0" applyFont="1" applyFill="1" applyBorder="1" applyAlignment="1" applyProtection="1">
      <alignment horizontal="center" vertical="center" wrapText="1"/>
    </xf>
    <xf numFmtId="0" fontId="39" fillId="15" borderId="36" xfId="0" applyFont="1" applyFill="1" applyBorder="1" applyAlignment="1" applyProtection="1">
      <alignment horizontal="left" vertical="center" wrapText="1"/>
    </xf>
    <xf numFmtId="0" fontId="19" fillId="0" borderId="0" xfId="8" applyFont="1" applyAlignment="1" applyProtection="1">
      <alignment vertical="center" wrapText="1"/>
    </xf>
    <xf numFmtId="0" fontId="19" fillId="0" borderId="85" xfId="8" applyFont="1" applyBorder="1" applyAlignment="1" applyProtection="1">
      <alignment vertical="center" wrapText="1"/>
    </xf>
    <xf numFmtId="0" fontId="9" fillId="14" borderId="1" xfId="0" applyFont="1" applyFill="1" applyBorder="1" applyAlignment="1" applyProtection="1">
      <alignment horizontal="center" vertical="center" wrapText="1"/>
    </xf>
    <xf numFmtId="0" fontId="7" fillId="14" borderId="59" xfId="0" applyFont="1" applyFill="1" applyBorder="1" applyAlignment="1" applyProtection="1">
      <alignment vertical="center" wrapText="1"/>
    </xf>
    <xf numFmtId="0" fontId="56" fillId="2" borderId="68" xfId="0" applyFont="1" applyFill="1" applyBorder="1" applyAlignment="1" applyProtection="1">
      <alignment horizontal="center" vertical="center" wrapText="1"/>
    </xf>
    <xf numFmtId="0" fontId="18" fillId="17" borderId="55" xfId="0" applyFont="1" applyFill="1" applyBorder="1" applyAlignment="1" applyProtection="1">
      <alignment horizontal="right" vertical="center" wrapText="1"/>
    </xf>
    <xf numFmtId="0" fontId="34" fillId="17" borderId="0" xfId="0" applyFont="1" applyFill="1" applyBorder="1" applyAlignment="1" applyProtection="1">
      <alignment horizontal="right" vertical="center"/>
    </xf>
    <xf numFmtId="0" fontId="18" fillId="17" borderId="56" xfId="0" quotePrefix="1" applyFont="1" applyFill="1" applyBorder="1" applyAlignment="1" applyProtection="1">
      <alignment horizontal="right" vertical="center"/>
    </xf>
    <xf numFmtId="0" fontId="70" fillId="0" borderId="86" xfId="0" applyFont="1" applyBorder="1" applyAlignment="1" applyProtection="1">
      <alignment horizontal="left" vertical="center"/>
    </xf>
    <xf numFmtId="0" fontId="28" fillId="0" borderId="0" xfId="0" applyFont="1" applyProtection="1"/>
    <xf numFmtId="0" fontId="29" fillId="0" borderId="0" xfId="0" applyFont="1" applyProtection="1"/>
    <xf numFmtId="0" fontId="28" fillId="0" borderId="0" xfId="0" applyFont="1" applyAlignment="1" applyProtection="1">
      <alignment horizontal="center"/>
    </xf>
    <xf numFmtId="0" fontId="66" fillId="0" borderId="0" xfId="0" applyFont="1" applyAlignment="1" applyProtection="1">
      <alignment vertical="center"/>
    </xf>
    <xf numFmtId="0" fontId="67" fillId="0" borderId="0" xfId="0" applyFont="1" applyAlignment="1" applyProtection="1">
      <alignment vertical="center"/>
    </xf>
    <xf numFmtId="0" fontId="66" fillId="0" borderId="0" xfId="0" applyFont="1" applyAlignment="1" applyProtection="1">
      <alignment horizontal="center" vertical="center"/>
    </xf>
    <xf numFmtId="0" fontId="68" fillId="0" borderId="0" xfId="0" applyFont="1" applyAlignment="1" applyProtection="1">
      <alignment vertical="center"/>
    </xf>
    <xf numFmtId="0" fontId="69" fillId="0" borderId="0" xfId="0" applyFont="1" applyAlignment="1" applyProtection="1">
      <alignment vertical="center"/>
    </xf>
    <xf numFmtId="0" fontId="69" fillId="0" borderId="0" xfId="0" applyFont="1" applyAlignment="1" applyProtection="1">
      <alignment horizontal="center" vertical="center"/>
    </xf>
    <xf numFmtId="0" fontId="28" fillId="0" borderId="0" xfId="0" applyFont="1" applyAlignment="1" applyProtection="1">
      <alignment vertical="center"/>
    </xf>
    <xf numFmtId="0" fontId="29" fillId="0" borderId="0" xfId="0" applyFont="1" applyAlignment="1" applyProtection="1">
      <alignment vertical="center"/>
    </xf>
    <xf numFmtId="0" fontId="28" fillId="0" borderId="0" xfId="0" applyFont="1" applyAlignment="1" applyProtection="1">
      <alignment horizontal="center" vertical="center"/>
    </xf>
    <xf numFmtId="0" fontId="5" fillId="0" borderId="0" xfId="0" applyFont="1" applyBorder="1" applyProtection="1"/>
    <xf numFmtId="0" fontId="64" fillId="0" borderId="0" xfId="0" applyFont="1" applyBorder="1" applyProtection="1"/>
    <xf numFmtId="0" fontId="64" fillId="0" borderId="0" xfId="0" applyFont="1" applyBorder="1" applyAlignment="1" applyProtection="1">
      <alignment horizontal="center"/>
    </xf>
    <xf numFmtId="0" fontId="5" fillId="0" borderId="0" xfId="0" applyFont="1" applyBorder="1" applyAlignment="1" applyProtection="1">
      <alignment wrapText="1"/>
    </xf>
    <xf numFmtId="0" fontId="34" fillId="0" borderId="20" xfId="0" applyFont="1" applyBorder="1" applyAlignment="1" applyProtection="1">
      <alignment horizontal="center" vertical="center" wrapText="1"/>
    </xf>
    <xf numFmtId="0" fontId="76" fillId="0" borderId="0" xfId="0" applyFont="1" applyAlignment="1" applyProtection="1">
      <alignment horizontal="left" vertical="center"/>
    </xf>
    <xf numFmtId="0" fontId="5" fillId="0" borderId="0" xfId="0" applyFont="1" applyAlignment="1" applyProtection="1">
      <alignment vertical="center" wrapText="1"/>
    </xf>
    <xf numFmtId="0" fontId="75" fillId="0" borderId="0" xfId="0" applyFont="1" applyFill="1" applyAlignment="1" applyProtection="1">
      <alignment vertical="center"/>
    </xf>
    <xf numFmtId="0" fontId="74" fillId="0" borderId="0" xfId="0" applyFont="1" applyFill="1" applyAlignment="1" applyProtection="1">
      <alignment horizontal="left" vertical="center"/>
    </xf>
    <xf numFmtId="0" fontId="74" fillId="0" borderId="0" xfId="0" applyFont="1" applyFill="1" applyAlignment="1" applyProtection="1">
      <alignment vertical="center"/>
    </xf>
    <xf numFmtId="0" fontId="75" fillId="0" borderId="0" xfId="0" applyFont="1" applyFill="1" applyAlignment="1" applyProtection="1">
      <alignment vertical="center" wrapText="1"/>
    </xf>
    <xf numFmtId="0" fontId="75" fillId="0" borderId="0" xfId="0" applyFont="1" applyFill="1" applyAlignment="1" applyProtection="1">
      <alignment horizontal="center" vertical="center"/>
    </xf>
    <xf numFmtId="0" fontId="30" fillId="0" borderId="0" xfId="0" applyFont="1" applyFill="1" applyBorder="1" applyAlignment="1" applyProtection="1">
      <alignment horizontal="center" vertical="center"/>
    </xf>
    <xf numFmtId="0" fontId="31" fillId="0" borderId="0" xfId="0" applyFont="1" applyFill="1" applyBorder="1" applyAlignment="1" applyProtection="1">
      <alignment horizontal="center" vertical="center"/>
    </xf>
    <xf numFmtId="0" fontId="7" fillId="0" borderId="0"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xf>
    <xf numFmtId="164" fontId="28" fillId="0" borderId="0" xfId="0" applyNumberFormat="1" applyFont="1" applyFill="1" applyBorder="1" applyAlignment="1" applyProtection="1">
      <alignment horizontal="center" vertical="center"/>
    </xf>
    <xf numFmtId="0" fontId="28" fillId="0" borderId="0" xfId="0" applyFont="1" applyFill="1" applyBorder="1" applyAlignment="1" applyProtection="1">
      <alignment horizontal="left" vertical="center" wrapText="1"/>
    </xf>
    <xf numFmtId="0" fontId="28" fillId="0" borderId="0" xfId="0" applyFont="1" applyFill="1" applyAlignment="1" applyProtection="1">
      <alignment vertical="center" wrapText="1"/>
    </xf>
    <xf numFmtId="0" fontId="28" fillId="0" borderId="0" xfId="0" applyFont="1" applyFill="1" applyBorder="1" applyAlignment="1" applyProtection="1">
      <alignment vertical="center"/>
    </xf>
    <xf numFmtId="0" fontId="28" fillId="0" borderId="0" xfId="0" applyFont="1" applyFill="1" applyBorder="1" applyAlignment="1" applyProtection="1">
      <alignment horizontal="center" vertical="center"/>
    </xf>
    <xf numFmtId="0" fontId="28" fillId="0" borderId="0" xfId="0" applyFont="1" applyFill="1" applyBorder="1" applyAlignment="1" applyProtection="1">
      <alignment horizontal="center"/>
    </xf>
    <xf numFmtId="0" fontId="5" fillId="0" borderId="0" xfId="0" applyFont="1" applyFill="1" applyAlignment="1" applyProtection="1">
      <alignment vertical="center"/>
    </xf>
    <xf numFmtId="0" fontId="28" fillId="0" borderId="0" xfId="0" applyFont="1" applyFill="1" applyAlignment="1" applyProtection="1">
      <alignment vertical="center"/>
    </xf>
    <xf numFmtId="0" fontId="26" fillId="0" borderId="0" xfId="0" applyFont="1" applyAlignment="1" applyProtection="1">
      <alignment horizontal="center"/>
    </xf>
    <xf numFmtId="0" fontId="38" fillId="0" borderId="0" xfId="0" applyFont="1" applyAlignment="1" applyProtection="1">
      <alignment wrapText="1"/>
    </xf>
    <xf numFmtId="0" fontId="5" fillId="0" borderId="0" xfId="0" applyFont="1" applyFill="1" applyProtection="1"/>
    <xf numFmtId="0" fontId="33" fillId="0" borderId="0" xfId="0" applyFont="1" applyFill="1" applyAlignment="1" applyProtection="1">
      <alignment horizontal="center"/>
    </xf>
    <xf numFmtId="0" fontId="38" fillId="0" borderId="0" xfId="0" applyFont="1" applyFill="1" applyAlignment="1" applyProtection="1">
      <alignment wrapText="1"/>
    </xf>
    <xf numFmtId="0" fontId="5" fillId="0" borderId="0" xfId="0" applyFont="1" applyFill="1" applyAlignment="1" applyProtection="1">
      <alignment horizontal="center" vertical="center"/>
    </xf>
    <xf numFmtId="0" fontId="5" fillId="0" borderId="0" xfId="0" applyFont="1" applyFill="1" applyAlignment="1" applyProtection="1">
      <alignment horizontal="center"/>
    </xf>
    <xf numFmtId="0" fontId="65" fillId="16" borderId="0" xfId="0" applyFont="1" applyFill="1" applyProtection="1"/>
    <xf numFmtId="0" fontId="48" fillId="16" borderId="0" xfId="0" applyFont="1" applyFill="1" applyAlignment="1" applyProtection="1">
      <alignment horizontal="center"/>
    </xf>
    <xf numFmtId="0" fontId="53" fillId="16" borderId="0" xfId="0" applyFont="1" applyFill="1" applyAlignment="1" applyProtection="1">
      <alignment wrapText="1"/>
    </xf>
    <xf numFmtId="0" fontId="65" fillId="16" borderId="0" xfId="0" applyFont="1" applyFill="1" applyAlignment="1" applyProtection="1">
      <alignment horizontal="center"/>
    </xf>
    <xf numFmtId="0" fontId="1" fillId="0" borderId="0" xfId="0" applyFont="1" applyProtection="1"/>
    <xf numFmtId="0" fontId="1" fillId="0" borderId="65" xfId="0" applyFont="1" applyBorder="1" applyProtection="1"/>
    <xf numFmtId="0" fontId="1" fillId="0" borderId="54" xfId="0" applyFont="1" applyBorder="1" applyProtection="1"/>
    <xf numFmtId="0" fontId="1" fillId="0" borderId="55" xfId="0" applyFont="1" applyBorder="1" applyProtection="1"/>
    <xf numFmtId="0" fontId="1" fillId="0" borderId="0" xfId="0" applyFont="1" applyAlignment="1" applyProtection="1">
      <alignment horizontal="right" indent="1"/>
    </xf>
    <xf numFmtId="0" fontId="1" fillId="0" borderId="0" xfId="0" applyFont="1" applyAlignment="1" applyProtection="1">
      <alignment horizontal="left"/>
    </xf>
    <xf numFmtId="0" fontId="1" fillId="0" borderId="0" xfId="0" applyFont="1" applyAlignment="1" applyProtection="1">
      <alignment wrapText="1"/>
    </xf>
    <xf numFmtId="0" fontId="1" fillId="0" borderId="0" xfId="0" applyFont="1" applyAlignment="1" applyProtection="1">
      <alignment horizontal="center"/>
    </xf>
    <xf numFmtId="0" fontId="1" fillId="10" borderId="0" xfId="0" applyFont="1" applyFill="1" applyBorder="1" applyProtection="1"/>
    <xf numFmtId="0" fontId="1" fillId="0" borderId="87" xfId="0" applyFont="1" applyBorder="1" applyProtection="1"/>
    <xf numFmtId="0" fontId="1" fillId="0" borderId="56" xfId="0" applyFont="1" applyBorder="1" applyProtection="1"/>
    <xf numFmtId="0" fontId="1" fillId="0" borderId="88" xfId="0" applyFont="1" applyBorder="1" applyProtection="1"/>
    <xf numFmtId="0" fontId="1" fillId="10" borderId="0" xfId="0" applyFont="1" applyFill="1" applyProtection="1"/>
    <xf numFmtId="0" fontId="1" fillId="10" borderId="0" xfId="0" applyFont="1" applyFill="1" applyAlignment="1" applyProtection="1">
      <alignment vertical="center"/>
    </xf>
    <xf numFmtId="0" fontId="18" fillId="2" borderId="20" xfId="0" applyFont="1" applyFill="1" applyBorder="1" applyAlignment="1" applyProtection="1">
      <alignment horizontal="center" vertical="center" wrapText="1"/>
      <protection locked="0"/>
    </xf>
    <xf numFmtId="1" fontId="5" fillId="6" borderId="89" xfId="0" applyNumberFormat="1" applyFont="1" applyFill="1" applyBorder="1" applyAlignment="1">
      <alignment horizontal="center" vertical="center"/>
    </xf>
    <xf numFmtId="1" fontId="5" fillId="6" borderId="37" xfId="0" applyNumberFormat="1" applyFont="1" applyFill="1" applyBorder="1" applyAlignment="1">
      <alignment horizontal="center" vertical="center"/>
    </xf>
    <xf numFmtId="1" fontId="5" fillId="6" borderId="20" xfId="0" applyNumberFormat="1" applyFont="1" applyFill="1" applyBorder="1" applyAlignment="1">
      <alignment horizontal="center" vertical="center"/>
    </xf>
    <xf numFmtId="1" fontId="5" fillId="6" borderId="39" xfId="0" applyNumberFormat="1" applyFont="1" applyFill="1" applyBorder="1" applyAlignment="1">
      <alignment horizontal="center" vertical="center"/>
    </xf>
    <xf numFmtId="1" fontId="5" fillId="6" borderId="90" xfId="0" applyNumberFormat="1" applyFont="1" applyFill="1" applyBorder="1" applyAlignment="1">
      <alignment horizontal="center" vertical="center"/>
    </xf>
    <xf numFmtId="1" fontId="5" fillId="6" borderId="91" xfId="0" applyNumberFormat="1" applyFont="1" applyFill="1" applyBorder="1" applyAlignment="1">
      <alignment horizontal="center" vertical="center"/>
    </xf>
    <xf numFmtId="1" fontId="5" fillId="6" borderId="92" xfId="0" applyNumberFormat="1" applyFont="1" applyFill="1" applyBorder="1" applyAlignment="1">
      <alignment horizontal="center" vertical="center"/>
    </xf>
    <xf numFmtId="1" fontId="5" fillId="6" borderId="93" xfId="0" applyNumberFormat="1" applyFont="1" applyFill="1" applyBorder="1" applyAlignment="1">
      <alignment horizontal="center" vertical="center"/>
    </xf>
    <xf numFmtId="3" fontId="30" fillId="0" borderId="73" xfId="0" applyNumberFormat="1" applyFont="1" applyFill="1" applyBorder="1" applyAlignment="1">
      <alignment horizontal="center" vertical="center"/>
    </xf>
    <xf numFmtId="3" fontId="31" fillId="0" borderId="32" xfId="0" applyNumberFormat="1" applyFont="1" applyFill="1" applyBorder="1" applyAlignment="1">
      <alignment horizontal="center" vertical="center"/>
    </xf>
    <xf numFmtId="3" fontId="30" fillId="0" borderId="76" xfId="0" applyNumberFormat="1" applyFont="1" applyFill="1" applyBorder="1" applyAlignment="1">
      <alignment horizontal="center" vertical="center"/>
    </xf>
    <xf numFmtId="3" fontId="31" fillId="0" borderId="81" xfId="0" applyNumberFormat="1" applyFont="1" applyFill="1" applyBorder="1" applyAlignment="1">
      <alignment horizontal="center" vertical="center"/>
    </xf>
    <xf numFmtId="167" fontId="52" fillId="0" borderId="77" xfId="0" applyNumberFormat="1" applyFont="1" applyBorder="1" applyAlignment="1">
      <alignment horizontal="center" vertical="center"/>
    </xf>
    <xf numFmtId="1" fontId="5" fillId="17" borderId="94" xfId="0" applyNumberFormat="1" applyFont="1" applyFill="1" applyBorder="1" applyAlignment="1">
      <alignment horizontal="center" vertical="center"/>
    </xf>
    <xf numFmtId="1" fontId="5" fillId="17" borderId="95" xfId="0" applyNumberFormat="1" applyFont="1" applyFill="1" applyBorder="1" applyAlignment="1">
      <alignment horizontal="center" vertical="center"/>
    </xf>
    <xf numFmtId="1" fontId="5" fillId="17" borderId="96" xfId="0" applyNumberFormat="1" applyFont="1" applyFill="1" applyBorder="1" applyAlignment="1">
      <alignment horizontal="center" vertical="center"/>
    </xf>
    <xf numFmtId="164" fontId="5" fillId="6" borderId="91" xfId="0" applyNumberFormat="1" applyFont="1" applyFill="1" applyBorder="1" applyAlignment="1">
      <alignment horizontal="center" vertical="center"/>
    </xf>
    <xf numFmtId="164" fontId="5" fillId="17" borderId="95" xfId="0" applyNumberFormat="1" applyFont="1" applyFill="1" applyBorder="1" applyAlignment="1">
      <alignment horizontal="center" vertical="center"/>
    </xf>
    <xf numFmtId="164" fontId="5" fillId="6" borderId="46" xfId="0" applyNumberFormat="1" applyFont="1" applyFill="1" applyBorder="1" applyAlignment="1">
      <alignment horizontal="center" vertical="center"/>
    </xf>
    <xf numFmtId="164" fontId="5" fillId="6" borderId="20" xfId="0" applyNumberFormat="1" applyFont="1" applyFill="1" applyBorder="1" applyAlignment="1">
      <alignment horizontal="center" vertical="center"/>
    </xf>
    <xf numFmtId="164" fontId="5" fillId="6" borderId="92" xfId="0" applyNumberFormat="1" applyFont="1" applyFill="1" applyBorder="1" applyAlignment="1">
      <alignment horizontal="center" vertical="center"/>
    </xf>
    <xf numFmtId="164" fontId="5" fillId="17" borderId="96" xfId="0" applyNumberFormat="1" applyFont="1" applyFill="1" applyBorder="1" applyAlignment="1">
      <alignment horizontal="center" vertical="center"/>
    </xf>
    <xf numFmtId="164" fontId="5" fillId="6" borderId="37" xfId="0" applyNumberFormat="1" applyFont="1" applyFill="1" applyBorder="1" applyAlignment="1">
      <alignment horizontal="center" vertical="center"/>
    </xf>
    <xf numFmtId="0" fontId="5" fillId="0" borderId="0" xfId="0" applyFont="1" applyAlignment="1">
      <alignment horizontal="center" vertical="center"/>
    </xf>
    <xf numFmtId="2" fontId="4" fillId="14" borderId="20" xfId="0" applyNumberFormat="1" applyFont="1" applyFill="1" applyBorder="1" applyAlignment="1" applyProtection="1">
      <alignment horizontal="center" vertical="center"/>
      <protection locked="0"/>
    </xf>
    <xf numFmtId="0" fontId="34" fillId="17" borderId="90" xfId="0" applyFont="1" applyFill="1" applyBorder="1" applyAlignment="1">
      <alignment vertical="center"/>
    </xf>
    <xf numFmtId="0" fontId="55" fillId="12" borderId="59" xfId="0" applyFont="1" applyFill="1" applyBorder="1" applyAlignment="1">
      <alignment vertical="center"/>
    </xf>
    <xf numFmtId="0" fontId="55" fillId="12" borderId="68" xfId="0" applyFont="1" applyFill="1" applyBorder="1" applyAlignment="1">
      <alignment vertical="center"/>
    </xf>
    <xf numFmtId="0" fontId="48" fillId="25" borderId="18" xfId="0" applyFont="1" applyFill="1" applyBorder="1" applyAlignment="1">
      <alignment horizontal="center" vertical="center"/>
    </xf>
    <xf numFmtId="0" fontId="48" fillId="25" borderId="9" xfId="0" applyFont="1" applyFill="1" applyBorder="1" applyAlignment="1">
      <alignment horizontal="center" vertical="center"/>
    </xf>
    <xf numFmtId="0" fontId="48" fillId="26" borderId="9" xfId="0" applyFont="1" applyFill="1" applyBorder="1" applyAlignment="1">
      <alignment horizontal="center" vertical="center"/>
    </xf>
    <xf numFmtId="0" fontId="25" fillId="0" borderId="99" xfId="0" applyFont="1" applyBorder="1" applyAlignment="1">
      <alignment horizontal="center" vertical="top" wrapText="1"/>
    </xf>
    <xf numFmtId="0" fontId="25" fillId="0" borderId="100" xfId="0" applyFont="1" applyBorder="1" applyAlignment="1">
      <alignment horizontal="center" vertical="top" wrapText="1"/>
    </xf>
    <xf numFmtId="0" fontId="25" fillId="0" borderId="14" xfId="0" applyFont="1" applyBorder="1" applyAlignment="1">
      <alignment horizontal="center" vertical="top" wrapText="1"/>
    </xf>
    <xf numFmtId="0" fontId="25" fillId="0" borderId="15" xfId="0" applyFont="1" applyBorder="1" applyAlignment="1">
      <alignment horizontal="center" vertical="top" wrapText="1"/>
    </xf>
    <xf numFmtId="0" fontId="25" fillId="0" borderId="18" xfId="0" applyFont="1" applyBorder="1" applyAlignment="1">
      <alignment horizontal="center" vertical="top" wrapText="1"/>
    </xf>
    <xf numFmtId="0" fontId="25" fillId="0" borderId="19" xfId="0" applyFont="1" applyBorder="1" applyAlignment="1">
      <alignment horizontal="center" vertical="top" wrapText="1"/>
    </xf>
    <xf numFmtId="0" fontId="66" fillId="0" borderId="0" xfId="0" applyFont="1" applyBorder="1" applyAlignment="1">
      <alignment horizontal="right" vertical="center" wrapText="1" indent="1"/>
    </xf>
    <xf numFmtId="0" fontId="66" fillId="0" borderId="29" xfId="0" applyFont="1" applyBorder="1" applyAlignment="1">
      <alignment horizontal="right" vertical="center" wrapText="1" indent="1"/>
    </xf>
    <xf numFmtId="0" fontId="66" fillId="0" borderId="56" xfId="0" applyFont="1" applyBorder="1" applyAlignment="1">
      <alignment horizontal="right" vertical="center" wrapText="1" indent="1"/>
    </xf>
    <xf numFmtId="0" fontId="66" fillId="0" borderId="111" xfId="0" applyFont="1" applyBorder="1" applyAlignment="1">
      <alignment horizontal="right" vertical="center" wrapText="1" indent="1"/>
    </xf>
    <xf numFmtId="0" fontId="5" fillId="0" borderId="36" xfId="0" applyFont="1" applyBorder="1" applyAlignment="1">
      <alignment horizontal="left" vertical="center" wrapText="1"/>
    </xf>
    <xf numFmtId="0" fontId="5" fillId="0" borderId="35" xfId="0" applyFont="1" applyBorder="1" applyAlignment="1">
      <alignment horizontal="left" vertical="center" wrapText="1"/>
    </xf>
    <xf numFmtId="0" fontId="48" fillId="11" borderId="86" xfId="0" applyFont="1" applyFill="1" applyBorder="1" applyAlignment="1">
      <alignment horizontal="center" vertical="center" wrapText="1"/>
    </xf>
    <xf numFmtId="0" fontId="48" fillId="11" borderId="0" xfId="0" applyFont="1" applyFill="1" applyBorder="1" applyAlignment="1">
      <alignment horizontal="center" vertical="center" wrapText="1"/>
    </xf>
    <xf numFmtId="0" fontId="48" fillId="11" borderId="45" xfId="0" applyFont="1" applyFill="1" applyBorder="1" applyAlignment="1">
      <alignment horizontal="center" vertical="center"/>
    </xf>
    <xf numFmtId="0" fontId="48" fillId="11" borderId="85" xfId="0" applyFont="1" applyFill="1" applyBorder="1" applyAlignment="1">
      <alignment horizontal="center" vertical="center"/>
    </xf>
    <xf numFmtId="0" fontId="106" fillId="11" borderId="45" xfId="0" applyFont="1" applyFill="1" applyBorder="1" applyAlignment="1">
      <alignment horizontal="center" vertical="center" wrapText="1"/>
    </xf>
    <xf numFmtId="0" fontId="106" fillId="11" borderId="29" xfId="0" applyFont="1" applyFill="1" applyBorder="1" applyAlignment="1">
      <alignment horizontal="center" vertical="center" wrapText="1"/>
    </xf>
    <xf numFmtId="0" fontId="49" fillId="11" borderId="107" xfId="0" applyFont="1" applyFill="1" applyBorder="1" applyAlignment="1">
      <alignment horizontal="center" vertical="top" wrapText="1"/>
    </xf>
    <xf numFmtId="0" fontId="49" fillId="11" borderId="112" xfId="0" applyFont="1" applyFill="1" applyBorder="1" applyAlignment="1">
      <alignment horizontal="center" vertical="top" wrapText="1"/>
    </xf>
    <xf numFmtId="0" fontId="49" fillId="11" borderId="86" xfId="0" applyFont="1" applyFill="1" applyBorder="1" applyAlignment="1">
      <alignment horizontal="center" vertical="top" wrapText="1"/>
    </xf>
    <xf numFmtId="0" fontId="49" fillId="11" borderId="29" xfId="0" applyFont="1" applyFill="1" applyBorder="1" applyAlignment="1">
      <alignment horizontal="center" vertical="top" wrapText="1"/>
    </xf>
    <xf numFmtId="0" fontId="48" fillId="11" borderId="113" xfId="0" applyFont="1" applyFill="1" applyBorder="1" applyAlignment="1">
      <alignment horizontal="center" vertical="top"/>
    </xf>
    <xf numFmtId="0" fontId="48" fillId="11" borderId="102" xfId="0" applyFont="1" applyFill="1" applyBorder="1" applyAlignment="1">
      <alignment horizontal="center" vertical="top"/>
    </xf>
    <xf numFmtId="0" fontId="48" fillId="11" borderId="103" xfId="0" applyFont="1" applyFill="1" applyBorder="1" applyAlignment="1">
      <alignment horizontal="center" vertical="top"/>
    </xf>
    <xf numFmtId="0" fontId="8" fillId="0" borderId="1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16" xfId="0" applyFont="1" applyBorder="1" applyAlignment="1">
      <alignment horizontal="center" vertical="center" wrapText="1"/>
    </xf>
    <xf numFmtId="0" fontId="8" fillId="0" borderId="0" xfId="0" applyFont="1" applyAlignment="1">
      <alignment horizontal="center" vertical="center" wrapText="1"/>
    </xf>
    <xf numFmtId="0" fontId="76" fillId="0" borderId="0" xfId="0" applyFont="1" applyAlignment="1" applyProtection="1">
      <alignment horizontal="left" vertical="center" wrapText="1"/>
    </xf>
    <xf numFmtId="0" fontId="7" fillId="17" borderId="101" xfId="0" applyFont="1" applyFill="1" applyBorder="1" applyAlignment="1">
      <alignment horizontal="left" vertical="center" indent="1"/>
    </xf>
    <xf numFmtId="0" fontId="7" fillId="17" borderId="114" xfId="0" applyFont="1" applyFill="1" applyBorder="1" applyAlignment="1">
      <alignment horizontal="left" vertical="center" indent="1"/>
    </xf>
    <xf numFmtId="0" fontId="7" fillId="17" borderId="102" xfId="0" applyFont="1" applyFill="1" applyBorder="1" applyAlignment="1">
      <alignment horizontal="left" vertical="center" indent="1"/>
    </xf>
    <xf numFmtId="0" fontId="7" fillId="17" borderId="103" xfId="0" applyFont="1" applyFill="1" applyBorder="1" applyAlignment="1">
      <alignment horizontal="left" vertical="center" indent="1"/>
    </xf>
    <xf numFmtId="0" fontId="55" fillId="12" borderId="115" xfId="0" applyFont="1" applyFill="1" applyBorder="1" applyAlignment="1">
      <alignment horizontal="center" vertical="center"/>
    </xf>
    <xf numFmtId="0" fontId="55" fillId="12" borderId="116" xfId="0" applyFont="1" applyFill="1" applyBorder="1" applyAlignment="1">
      <alignment horizontal="center" vertical="center"/>
    </xf>
    <xf numFmtId="0" fontId="55" fillId="12" borderId="117" xfId="0" applyFont="1" applyFill="1" applyBorder="1" applyAlignment="1">
      <alignment horizontal="center" vertical="center"/>
    </xf>
    <xf numFmtId="0" fontId="49" fillId="11" borderId="118" xfId="0" applyFont="1" applyFill="1" applyBorder="1" applyAlignment="1">
      <alignment horizontal="center" vertical="center" textRotation="90"/>
    </xf>
    <xf numFmtId="0" fontId="49" fillId="11" borderId="119" xfId="0" applyFont="1" applyFill="1" applyBorder="1" applyAlignment="1">
      <alignment horizontal="center" vertical="center" textRotation="90"/>
    </xf>
    <xf numFmtId="0" fontId="49" fillId="11" borderId="120" xfId="0" applyFont="1" applyFill="1" applyBorder="1" applyAlignment="1">
      <alignment horizontal="center" vertical="center" textRotation="90"/>
    </xf>
    <xf numFmtId="0" fontId="48" fillId="11" borderId="121" xfId="0" applyFont="1" applyFill="1" applyBorder="1" applyAlignment="1">
      <alignment horizontal="center" vertical="center" wrapText="1"/>
    </xf>
    <xf numFmtId="0" fontId="48" fillId="11" borderId="122" xfId="0" applyFont="1" applyFill="1" applyBorder="1" applyAlignment="1">
      <alignment horizontal="center" vertical="center" wrapText="1"/>
    </xf>
    <xf numFmtId="0" fontId="48" fillId="11" borderId="123" xfId="0" applyFont="1" applyFill="1" applyBorder="1" applyAlignment="1">
      <alignment horizontal="center" vertical="center" wrapText="1"/>
    </xf>
    <xf numFmtId="0" fontId="5" fillId="0" borderId="25" xfId="0" applyFont="1" applyBorder="1" applyAlignment="1">
      <alignment horizontal="left"/>
    </xf>
    <xf numFmtId="0" fontId="5" fillId="0" borderId="59" xfId="0" applyFont="1" applyBorder="1" applyAlignment="1">
      <alignment horizontal="left"/>
    </xf>
    <xf numFmtId="0" fontId="5" fillId="0" borderId="25" xfId="0" applyFont="1" applyFill="1" applyBorder="1" applyAlignment="1" applyProtection="1">
      <alignment horizontal="left" vertical="center"/>
    </xf>
    <xf numFmtId="0" fontId="5" fillId="0" borderId="59" xfId="0" applyFont="1" applyFill="1" applyBorder="1" applyAlignment="1" applyProtection="1">
      <alignment horizontal="left" vertical="center"/>
    </xf>
    <xf numFmtId="0" fontId="55" fillId="12" borderId="1" xfId="0" applyFont="1" applyFill="1" applyBorder="1" applyAlignment="1">
      <alignment horizontal="center" vertical="center"/>
    </xf>
    <xf numFmtId="0" fontId="55" fillId="12" borderId="59" xfId="0" applyFont="1" applyFill="1" applyBorder="1" applyAlignment="1">
      <alignment horizontal="center" vertical="center"/>
    </xf>
    <xf numFmtId="0" fontId="4" fillId="10" borderId="0" xfId="0" applyFont="1" applyFill="1" applyAlignment="1" applyProtection="1">
      <alignment horizontal="center" vertical="top" wrapText="1"/>
      <protection locked="0"/>
    </xf>
    <xf numFmtId="0" fontId="15" fillId="17" borderId="1" xfId="0" applyFont="1" applyFill="1" applyBorder="1" applyAlignment="1">
      <alignment horizontal="center" vertical="center"/>
    </xf>
    <xf numFmtId="0" fontId="15" fillId="17" borderId="59" xfId="0" applyFont="1" applyFill="1" applyBorder="1" applyAlignment="1">
      <alignment horizontal="center" vertical="center"/>
    </xf>
    <xf numFmtId="0" fontId="15" fillId="17" borderId="68" xfId="0" applyFont="1" applyFill="1" applyBorder="1" applyAlignment="1">
      <alignment horizontal="center" vertical="center"/>
    </xf>
    <xf numFmtId="0" fontId="54" fillId="24" borderId="1" xfId="8" applyNumberFormat="1" applyFont="1" applyFill="1" applyBorder="1" applyAlignment="1" applyProtection="1">
      <alignment horizontal="center" vertical="center" wrapText="1"/>
    </xf>
    <xf numFmtId="0" fontId="54" fillId="24" borderId="59" xfId="8" applyNumberFormat="1" applyFont="1" applyFill="1" applyBorder="1" applyAlignment="1" applyProtection="1">
      <alignment horizontal="center" vertical="center" wrapText="1"/>
    </xf>
    <xf numFmtId="0" fontId="54" fillId="24" borderId="68" xfId="8" applyNumberFormat="1" applyFont="1" applyFill="1" applyBorder="1" applyAlignment="1" applyProtection="1">
      <alignment horizontal="center" vertical="center" wrapText="1"/>
    </xf>
    <xf numFmtId="0" fontId="4" fillId="15" borderId="1" xfId="0" applyFont="1" applyFill="1" applyBorder="1" applyAlignment="1" applyProtection="1">
      <alignment horizontal="center" vertical="center"/>
      <protection locked="0"/>
    </xf>
    <xf numFmtId="0" fontId="4" fillId="15" borderId="59" xfId="0" applyFont="1" applyFill="1" applyBorder="1" applyAlignment="1" applyProtection="1">
      <alignment horizontal="center" vertical="center"/>
      <protection locked="0"/>
    </xf>
    <xf numFmtId="0" fontId="4" fillId="15" borderId="68" xfId="0" applyFont="1" applyFill="1" applyBorder="1" applyAlignment="1" applyProtection="1">
      <alignment horizontal="center" vertical="center"/>
      <protection locked="0"/>
    </xf>
    <xf numFmtId="0" fontId="63" fillId="0" borderId="0" xfId="8" applyNumberFormat="1" applyFont="1" applyAlignment="1" applyProtection="1">
      <alignment horizontal="center" vertical="center"/>
      <protection locked="0"/>
    </xf>
    <xf numFmtId="0" fontId="63" fillId="0" borderId="56" xfId="8" applyNumberFormat="1" applyFont="1" applyBorder="1" applyAlignment="1" applyProtection="1">
      <alignment horizontal="center" vertical="center"/>
      <protection locked="0"/>
    </xf>
    <xf numFmtId="165" fontId="4" fillId="15" borderId="1" xfId="0" applyNumberFormat="1" applyFont="1" applyFill="1" applyBorder="1" applyAlignment="1" applyProtection="1">
      <alignment horizontal="center" vertical="center"/>
      <protection locked="0"/>
    </xf>
    <xf numFmtId="165" fontId="4" fillId="15" borderId="59" xfId="0" applyNumberFormat="1" applyFont="1" applyFill="1" applyBorder="1" applyAlignment="1" applyProtection="1">
      <alignment horizontal="center" vertical="center"/>
      <protection locked="0"/>
    </xf>
    <xf numFmtId="165" fontId="4" fillId="15" borderId="68" xfId="0" applyNumberFormat="1" applyFont="1" applyFill="1" applyBorder="1" applyAlignment="1" applyProtection="1">
      <alignment horizontal="center" vertical="center"/>
      <protection locked="0"/>
    </xf>
    <xf numFmtId="0" fontId="24" fillId="0" borderId="56" xfId="8" applyNumberFormat="1" applyFont="1" applyBorder="1" applyAlignment="1" applyProtection="1">
      <alignment horizontal="center" vertical="top" wrapText="1"/>
    </xf>
    <xf numFmtId="0" fontId="18" fillId="15" borderId="1" xfId="8" applyFont="1" applyFill="1" applyBorder="1" applyAlignment="1" applyProtection="1">
      <alignment horizontal="center" vertical="center" wrapText="1"/>
    </xf>
    <xf numFmtId="0" fontId="18" fillId="15" borderId="59" xfId="8" applyFont="1" applyFill="1" applyBorder="1" applyAlignment="1" applyProtection="1">
      <alignment horizontal="center" vertical="center" wrapText="1"/>
    </xf>
    <xf numFmtId="0" fontId="18" fillId="15" borderId="68" xfId="8" applyFont="1" applyFill="1" applyBorder="1" applyAlignment="1" applyProtection="1">
      <alignment horizontal="center" vertical="center" wrapText="1"/>
    </xf>
    <xf numFmtId="0" fontId="5" fillId="0" borderId="65" xfId="0" applyFont="1" applyBorder="1" applyAlignment="1" applyProtection="1">
      <alignment horizontal="left" vertical="top" wrapText="1"/>
      <protection locked="0"/>
    </xf>
    <xf numFmtId="0" fontId="5" fillId="0" borderId="55" xfId="0" applyFont="1" applyBorder="1" applyAlignment="1" applyProtection="1">
      <alignment horizontal="left" vertical="top" wrapText="1"/>
      <protection locked="0"/>
    </xf>
    <xf numFmtId="0" fontId="5" fillId="0" borderId="87" xfId="0" applyFont="1" applyBorder="1" applyAlignment="1" applyProtection="1">
      <alignment horizontal="left" vertical="top" wrapText="1"/>
      <protection locked="0"/>
    </xf>
    <xf numFmtId="0" fontId="5" fillId="0" borderId="88" xfId="0" applyFont="1" applyBorder="1" applyAlignment="1" applyProtection="1">
      <alignment horizontal="left" vertical="top" wrapText="1"/>
      <protection locked="0"/>
    </xf>
    <xf numFmtId="0" fontId="7" fillId="0" borderId="1" xfId="0" applyFont="1" applyBorder="1" applyAlignment="1" applyProtection="1">
      <alignment horizontal="center" vertical="center"/>
    </xf>
    <xf numFmtId="0" fontId="7" fillId="0" borderId="68" xfId="0" applyFont="1" applyBorder="1" applyAlignment="1" applyProtection="1">
      <alignment horizontal="center" vertical="center"/>
    </xf>
    <xf numFmtId="0" fontId="84" fillId="0" borderId="104" xfId="0" applyFont="1" applyFill="1" applyBorder="1" applyAlignment="1" applyProtection="1">
      <alignment horizontal="center" vertical="center" textRotation="90"/>
    </xf>
    <xf numFmtId="0" fontId="84" fillId="0" borderId="59" xfId="0" applyFont="1" applyFill="1" applyBorder="1" applyAlignment="1" applyProtection="1">
      <alignment horizontal="center" vertical="center" textRotation="90"/>
    </xf>
    <xf numFmtId="0" fontId="5" fillId="0" borderId="0" xfId="0" applyFont="1" applyAlignment="1">
      <alignment horizontal="center" vertical="center"/>
    </xf>
    <xf numFmtId="0" fontId="5" fillId="0" borderId="56" xfId="0" applyFont="1" applyBorder="1" applyAlignment="1">
      <alignment horizontal="center" vertical="center"/>
    </xf>
    <xf numFmtId="0" fontId="15" fillId="17" borderId="1" xfId="0" quotePrefix="1" applyFont="1" applyFill="1" applyBorder="1" applyAlignment="1">
      <alignment horizontal="center" vertical="center"/>
    </xf>
    <xf numFmtId="0" fontId="15" fillId="17" borderId="59" xfId="0" quotePrefix="1" applyFont="1" applyFill="1" applyBorder="1" applyAlignment="1">
      <alignment horizontal="center" vertical="center"/>
    </xf>
    <xf numFmtId="0" fontId="15" fillId="17" borderId="68" xfId="0" quotePrefix="1" applyFont="1" applyFill="1" applyBorder="1" applyAlignment="1">
      <alignment horizontal="center" vertical="center"/>
    </xf>
    <xf numFmtId="0" fontId="7" fillId="17" borderId="101" xfId="0" applyFont="1" applyFill="1" applyBorder="1" applyAlignment="1">
      <alignment horizontal="left" vertical="center" wrapText="1" indent="1"/>
    </xf>
    <xf numFmtId="0" fontId="7" fillId="17" borderId="102" xfId="0" applyFont="1" applyFill="1" applyBorder="1" applyAlignment="1">
      <alignment horizontal="left" vertical="center" wrapText="1" indent="1"/>
    </xf>
    <xf numFmtId="0" fontId="7" fillId="17" borderId="103" xfId="0" applyFont="1" applyFill="1" applyBorder="1" applyAlignment="1">
      <alignment horizontal="left" vertical="center" wrapText="1" indent="1"/>
    </xf>
    <xf numFmtId="0" fontId="74" fillId="0" borderId="0" xfId="0" applyFont="1" applyBorder="1" applyAlignment="1">
      <alignment horizontal="right" vertical="center" wrapText="1" indent="1"/>
    </xf>
    <xf numFmtId="0" fontId="74" fillId="0" borderId="85" xfId="0" applyFont="1" applyBorder="1" applyAlignment="1">
      <alignment horizontal="right" vertical="center" wrapText="1" indent="1"/>
    </xf>
    <xf numFmtId="0" fontId="80" fillId="22" borderId="1" xfId="6" applyFont="1" applyFill="1" applyBorder="1" applyAlignment="1" applyProtection="1">
      <alignment horizontal="center" vertical="center"/>
      <protection locked="0"/>
    </xf>
    <xf numFmtId="0" fontId="80" fillId="22" borderId="59" xfId="6" applyFont="1" applyFill="1" applyBorder="1" applyAlignment="1" applyProtection="1">
      <alignment horizontal="center" vertical="center"/>
      <protection locked="0"/>
    </xf>
    <xf numFmtId="0" fontId="80" fillId="22" borderId="68" xfId="6" applyFont="1" applyFill="1" applyBorder="1" applyAlignment="1" applyProtection="1">
      <alignment horizontal="center" vertical="center"/>
      <protection locked="0"/>
    </xf>
    <xf numFmtId="0" fontId="23" fillId="17" borderId="54" xfId="0" applyFont="1" applyFill="1" applyBorder="1" applyAlignment="1">
      <alignment horizontal="right" vertical="center" wrapText="1" indent="1"/>
    </xf>
    <xf numFmtId="0" fontId="23" fillId="17" borderId="0" xfId="0" applyFont="1" applyFill="1" applyBorder="1" applyAlignment="1">
      <alignment horizontal="right" vertical="center" wrapText="1" indent="1"/>
    </xf>
    <xf numFmtId="0" fontId="23" fillId="17" borderId="56" xfId="0" applyFont="1" applyFill="1" applyBorder="1" applyAlignment="1">
      <alignment horizontal="right" vertical="center" wrapText="1" indent="1"/>
    </xf>
    <xf numFmtId="0" fontId="5" fillId="2" borderId="1" xfId="0" applyFont="1" applyFill="1" applyBorder="1" applyAlignment="1" applyProtection="1">
      <alignment horizontal="center" vertical="center"/>
      <protection locked="0"/>
    </xf>
    <xf numFmtId="0" fontId="5" fillId="2" borderId="59" xfId="0" applyFont="1" applyFill="1" applyBorder="1" applyAlignment="1" applyProtection="1">
      <alignment horizontal="center" vertical="center"/>
      <protection locked="0"/>
    </xf>
    <xf numFmtId="0" fontId="5" fillId="2" borderId="68" xfId="0" applyFont="1" applyFill="1" applyBorder="1" applyAlignment="1" applyProtection="1">
      <alignment horizontal="center" vertical="center"/>
      <protection locked="0"/>
    </xf>
    <xf numFmtId="0" fontId="57" fillId="2" borderId="1" xfId="0" applyFont="1" applyFill="1" applyBorder="1" applyAlignment="1" applyProtection="1">
      <alignment horizontal="center" vertical="center" wrapText="1"/>
      <protection locked="0"/>
    </xf>
    <xf numFmtId="0" fontId="57" fillId="2" borderId="59" xfId="0" applyFont="1" applyFill="1" applyBorder="1" applyAlignment="1" applyProtection="1">
      <alignment horizontal="center" vertical="center" wrapText="1"/>
      <protection locked="0"/>
    </xf>
    <xf numFmtId="0" fontId="57" fillId="2" borderId="68" xfId="0" applyFont="1" applyFill="1" applyBorder="1" applyAlignment="1" applyProtection="1">
      <alignment horizontal="center" vertical="center" wrapText="1"/>
      <protection locked="0"/>
    </xf>
    <xf numFmtId="0" fontId="32" fillId="0" borderId="1" xfId="0" applyFont="1" applyBorder="1" applyAlignment="1" applyProtection="1">
      <alignment horizontal="center" vertical="center" wrapText="1"/>
    </xf>
    <xf numFmtId="0" fontId="32" fillId="0" borderId="68" xfId="0" applyFont="1" applyBorder="1" applyAlignment="1" applyProtection="1">
      <alignment horizontal="center" vertical="center" wrapText="1"/>
    </xf>
    <xf numFmtId="0" fontId="18" fillId="0" borderId="0" xfId="0" applyFont="1" applyBorder="1" applyAlignment="1">
      <alignment horizontal="right" vertical="center" indent="1"/>
    </xf>
    <xf numFmtId="0" fontId="18" fillId="0" borderId="85" xfId="0" applyFont="1" applyBorder="1" applyAlignment="1">
      <alignment horizontal="right" vertical="center" indent="1"/>
    </xf>
    <xf numFmtId="0" fontId="12" fillId="14" borderId="1" xfId="0" applyFont="1" applyFill="1" applyBorder="1" applyAlignment="1" applyProtection="1">
      <alignment horizontal="center" vertical="center"/>
      <protection locked="0"/>
    </xf>
    <xf numFmtId="0" fontId="12" fillId="14" borderId="59" xfId="0" applyFont="1" applyFill="1" applyBorder="1" applyAlignment="1" applyProtection="1">
      <alignment horizontal="center" vertical="center"/>
      <protection locked="0"/>
    </xf>
    <xf numFmtId="0" fontId="12" fillId="14" borderId="68" xfId="0" applyFont="1" applyFill="1" applyBorder="1" applyAlignment="1" applyProtection="1">
      <alignment horizontal="center" vertical="center"/>
      <protection locked="0"/>
    </xf>
    <xf numFmtId="0" fontId="39" fillId="14" borderId="59" xfId="0" applyFont="1" applyFill="1" applyBorder="1" applyAlignment="1" applyProtection="1">
      <alignment horizontal="center" vertical="center" wrapText="1"/>
    </xf>
    <xf numFmtId="0" fontId="19" fillId="0" borderId="0" xfId="8" applyFont="1" applyAlignment="1" applyProtection="1">
      <alignment horizontal="left" vertical="center" wrapText="1"/>
    </xf>
    <xf numFmtId="0" fontId="38" fillId="14" borderId="1" xfId="0" applyFont="1" applyFill="1" applyBorder="1" applyAlignment="1" applyProtection="1">
      <alignment horizontal="center" vertical="center" wrapText="1"/>
      <protection locked="0"/>
    </xf>
    <xf numFmtId="0" fontId="38" fillId="14" borderId="68" xfId="0" applyFont="1" applyFill="1" applyBorder="1" applyAlignment="1" applyProtection="1">
      <alignment horizontal="center" vertical="center" wrapText="1"/>
      <protection locked="0"/>
    </xf>
    <xf numFmtId="0" fontId="23" fillId="0" borderId="45" xfId="0" applyFont="1" applyBorder="1" applyAlignment="1" applyProtection="1">
      <alignment horizontal="right" vertical="center" wrapText="1" indent="1"/>
    </xf>
    <xf numFmtId="0" fontId="23" fillId="0" borderId="0" xfId="0" applyFont="1" applyBorder="1" applyAlignment="1" applyProtection="1">
      <alignment horizontal="right" vertical="center" wrapText="1" indent="1"/>
    </xf>
    <xf numFmtId="0" fontId="23" fillId="0" borderId="85" xfId="0" applyFont="1" applyBorder="1" applyAlignment="1" applyProtection="1">
      <alignment horizontal="right" vertical="center" wrapText="1" indent="1"/>
    </xf>
    <xf numFmtId="0" fontId="59" fillId="12" borderId="105" xfId="0" applyFont="1" applyFill="1" applyBorder="1" applyAlignment="1">
      <alignment horizontal="center" vertical="center"/>
    </xf>
    <xf numFmtId="0" fontId="59" fillId="12" borderId="106" xfId="0" applyFont="1" applyFill="1" applyBorder="1" applyAlignment="1">
      <alignment horizontal="center" vertical="center"/>
    </xf>
    <xf numFmtId="0" fontId="48" fillId="11" borderId="107" xfId="0" applyFont="1" applyFill="1" applyBorder="1" applyAlignment="1">
      <alignment horizontal="center" vertical="center" wrapText="1"/>
    </xf>
    <xf numFmtId="0" fontId="48" fillId="11" borderId="8" xfId="0" applyFont="1" applyFill="1" applyBorder="1" applyAlignment="1">
      <alignment horizontal="center" vertical="center" wrapText="1"/>
    </xf>
    <xf numFmtId="0" fontId="92" fillId="17" borderId="108" xfId="0" applyFont="1" applyFill="1" applyBorder="1" applyAlignment="1">
      <alignment horizontal="center" vertical="center" wrapText="1"/>
    </xf>
    <xf numFmtId="0" fontId="92" fillId="17" borderId="109" xfId="0" applyFont="1" applyFill="1" applyBorder="1" applyAlignment="1">
      <alignment horizontal="center" vertical="center" wrapText="1"/>
    </xf>
    <xf numFmtId="0" fontId="48" fillId="11" borderId="10" xfId="0" applyFont="1" applyFill="1" applyBorder="1" applyAlignment="1">
      <alignment horizontal="center" vertical="center"/>
    </xf>
    <xf numFmtId="0" fontId="48" fillId="11" borderId="110" xfId="0" applyFont="1" applyFill="1" applyBorder="1" applyAlignment="1">
      <alignment horizontal="center" vertical="center"/>
    </xf>
    <xf numFmtId="0" fontId="59" fillId="12" borderId="98" xfId="0" applyFont="1" applyFill="1" applyBorder="1" applyAlignment="1">
      <alignment horizontal="center" vertical="center"/>
    </xf>
    <xf numFmtId="0" fontId="59" fillId="12" borderId="47" xfId="0" applyFont="1" applyFill="1" applyBorder="1" applyAlignment="1">
      <alignment horizontal="center" vertical="center"/>
    </xf>
    <xf numFmtId="0" fontId="18" fillId="22" borderId="20" xfId="0" applyFont="1" applyFill="1" applyBorder="1" applyAlignment="1" applyProtection="1">
      <alignment horizontal="center" vertical="center"/>
      <protection locked="0"/>
    </xf>
    <xf numFmtId="0" fontId="23" fillId="17" borderId="65" xfId="0" applyFont="1" applyFill="1" applyBorder="1" applyAlignment="1">
      <alignment horizontal="left" vertical="center" indent="1"/>
    </xf>
    <xf numFmtId="0" fontId="23" fillId="17" borderId="54" xfId="0" applyFont="1" applyFill="1" applyBorder="1" applyAlignment="1">
      <alignment horizontal="left" vertical="center" indent="1"/>
    </xf>
    <xf numFmtId="0" fontId="50" fillId="17" borderId="45" xfId="0" applyFont="1" applyFill="1" applyBorder="1" applyAlignment="1">
      <alignment horizontal="left" vertical="center" wrapText="1" indent="1"/>
    </xf>
    <xf numFmtId="0" fontId="50" fillId="17" borderId="0" xfId="0" applyFont="1" applyFill="1" applyBorder="1" applyAlignment="1">
      <alignment horizontal="left" vertical="center" wrapText="1" indent="1"/>
    </xf>
    <xf numFmtId="0" fontId="50" fillId="17" borderId="87" xfId="0" applyFont="1" applyFill="1" applyBorder="1" applyAlignment="1">
      <alignment horizontal="left" vertical="center" wrapText="1" indent="1"/>
    </xf>
    <xf numFmtId="0" fontId="50" fillId="17" borderId="56" xfId="0" applyFont="1" applyFill="1" applyBorder="1" applyAlignment="1">
      <alignment horizontal="left" vertical="center" wrapText="1" indent="1"/>
    </xf>
    <xf numFmtId="165" fontId="5" fillId="2" borderId="1" xfId="0" applyNumberFormat="1" applyFont="1" applyFill="1" applyBorder="1" applyAlignment="1" applyProtection="1">
      <alignment horizontal="center" vertical="center"/>
      <protection locked="0"/>
    </xf>
    <xf numFmtId="165" fontId="5" fillId="2" borderId="68" xfId="0" applyNumberFormat="1" applyFont="1" applyFill="1" applyBorder="1" applyAlignment="1" applyProtection="1">
      <alignment horizontal="center" vertical="center"/>
      <protection locked="0"/>
    </xf>
    <xf numFmtId="0" fontId="5" fillId="15" borderId="65" xfId="0" applyFont="1" applyFill="1" applyBorder="1" applyAlignment="1" applyProtection="1">
      <alignment horizontal="left" vertical="top"/>
      <protection locked="0"/>
    </xf>
    <xf numFmtId="0" fontId="5" fillId="15" borderId="55" xfId="0" applyFont="1" applyFill="1" applyBorder="1" applyAlignment="1" applyProtection="1">
      <alignment horizontal="left" vertical="top"/>
      <protection locked="0"/>
    </xf>
    <xf numFmtId="0" fontId="5" fillId="15" borderId="45" xfId="0" applyFont="1" applyFill="1" applyBorder="1" applyAlignment="1" applyProtection="1">
      <alignment horizontal="left" vertical="top"/>
      <protection locked="0"/>
    </xf>
    <xf numFmtId="0" fontId="5" fillId="15" borderId="85" xfId="0" applyFont="1" applyFill="1" applyBorder="1" applyAlignment="1" applyProtection="1">
      <alignment horizontal="left" vertical="top"/>
      <protection locked="0"/>
    </xf>
    <xf numFmtId="0" fontId="5" fillId="15" borderId="87" xfId="0" applyFont="1" applyFill="1" applyBorder="1" applyAlignment="1" applyProtection="1">
      <alignment horizontal="left" vertical="top"/>
      <protection locked="0"/>
    </xf>
    <xf numFmtId="0" fontId="5" fillId="15" borderId="88" xfId="0" applyFont="1" applyFill="1" applyBorder="1" applyAlignment="1" applyProtection="1">
      <alignment horizontal="left" vertical="top"/>
      <protection locked="0"/>
    </xf>
    <xf numFmtId="0" fontId="7" fillId="6" borderId="1" xfId="0" applyFont="1" applyFill="1" applyBorder="1" applyAlignment="1" applyProtection="1">
      <alignment horizontal="center" vertical="center"/>
    </xf>
    <xf numFmtId="0" fontId="7" fillId="6" borderId="68" xfId="0" applyFont="1" applyFill="1" applyBorder="1" applyAlignment="1" applyProtection="1">
      <alignment horizontal="center" vertical="center"/>
    </xf>
    <xf numFmtId="0" fontId="38" fillId="14" borderId="65" xfId="0" applyFont="1" applyFill="1" applyBorder="1" applyAlignment="1" applyProtection="1">
      <alignment horizontal="left" vertical="center" wrapText="1"/>
      <protection locked="0"/>
    </xf>
    <xf numFmtId="0" fontId="38" fillId="14" borderId="55" xfId="0" applyFont="1" applyFill="1" applyBorder="1" applyAlignment="1" applyProtection="1">
      <alignment horizontal="left" vertical="center" wrapText="1"/>
      <protection locked="0"/>
    </xf>
    <xf numFmtId="0" fontId="38" fillId="14" borderId="45" xfId="0" applyFont="1" applyFill="1" applyBorder="1" applyAlignment="1" applyProtection="1">
      <alignment horizontal="left" vertical="center" wrapText="1"/>
      <protection locked="0"/>
    </xf>
    <xf numFmtId="0" fontId="38" fillId="14" borderId="85" xfId="0" applyFont="1" applyFill="1" applyBorder="1" applyAlignment="1" applyProtection="1">
      <alignment horizontal="left" vertical="center" wrapText="1"/>
      <protection locked="0"/>
    </xf>
    <xf numFmtId="0" fontId="38" fillId="14" borderId="87" xfId="0" applyFont="1" applyFill="1" applyBorder="1" applyAlignment="1" applyProtection="1">
      <alignment horizontal="left" vertical="center" wrapText="1"/>
      <protection locked="0"/>
    </xf>
    <xf numFmtId="0" fontId="38" fillId="14" borderId="88" xfId="0" applyFont="1" applyFill="1" applyBorder="1" applyAlignment="1" applyProtection="1">
      <alignment horizontal="left" vertical="center" wrapText="1"/>
      <protection locked="0"/>
    </xf>
    <xf numFmtId="166" fontId="80" fillId="2" borderId="1" xfId="6" applyNumberFormat="1" applyFont="1" applyFill="1" applyBorder="1" applyAlignment="1" applyProtection="1">
      <alignment horizontal="center" vertical="center"/>
      <protection locked="0"/>
    </xf>
    <xf numFmtId="166" fontId="80" fillId="2" borderId="59" xfId="6" applyNumberFormat="1" applyFont="1" applyFill="1" applyBorder="1" applyAlignment="1" applyProtection="1">
      <alignment horizontal="center" vertical="center"/>
      <protection locked="0"/>
    </xf>
    <xf numFmtId="166" fontId="80" fillId="2" borderId="68" xfId="6" applyNumberFormat="1" applyFont="1" applyFill="1" applyBorder="1" applyAlignment="1" applyProtection="1">
      <alignment horizontal="center" vertical="center"/>
      <protection locked="0"/>
    </xf>
    <xf numFmtId="0" fontId="5" fillId="14" borderId="1" xfId="0" applyFont="1" applyFill="1" applyBorder="1" applyAlignment="1" applyProtection="1">
      <alignment horizontal="center" vertical="center"/>
      <protection locked="0"/>
    </xf>
    <xf numFmtId="0" fontId="5" fillId="14" borderId="59" xfId="0" applyFont="1" applyFill="1" applyBorder="1" applyAlignment="1" applyProtection="1">
      <alignment horizontal="center" vertical="center"/>
      <protection locked="0"/>
    </xf>
    <xf numFmtId="0" fontId="5" fillId="14" borderId="68" xfId="0" applyFont="1" applyFill="1" applyBorder="1" applyAlignment="1" applyProtection="1">
      <alignment horizontal="center" vertical="center"/>
      <protection locked="0"/>
    </xf>
    <xf numFmtId="0" fontId="18" fillId="0" borderId="0" xfId="0" applyFont="1" applyAlignment="1">
      <alignment horizontal="right" vertical="center" indent="1"/>
    </xf>
    <xf numFmtId="0" fontId="34" fillId="17" borderId="97" xfId="0" applyFont="1" applyFill="1" applyBorder="1" applyAlignment="1">
      <alignment horizontal="left" vertical="center" wrapText="1"/>
    </xf>
    <xf numFmtId="0" fontId="34" fillId="17" borderId="98" xfId="0" applyFont="1" applyFill="1" applyBorder="1" applyAlignment="1">
      <alignment horizontal="left" vertical="center" wrapText="1"/>
    </xf>
    <xf numFmtId="0" fontId="34" fillId="17" borderId="47" xfId="0" applyFont="1" applyFill="1" applyBorder="1" applyAlignment="1">
      <alignment horizontal="left" vertical="center" wrapText="1"/>
    </xf>
    <xf numFmtId="0" fontId="16" fillId="12" borderId="2" xfId="0" applyFont="1" applyFill="1" applyBorder="1" applyAlignment="1">
      <alignment horizontal="center" vertical="center"/>
    </xf>
    <xf numFmtId="0" fontId="16" fillId="12" borderId="3" xfId="0" applyFont="1" applyFill="1" applyBorder="1" applyAlignment="1">
      <alignment horizontal="center" vertical="center"/>
    </xf>
    <xf numFmtId="0" fontId="17" fillId="6" borderId="7" xfId="0" quotePrefix="1" applyFont="1" applyFill="1" applyBorder="1" applyAlignment="1">
      <alignment horizontal="left" vertical="center" wrapText="1" indent="1"/>
    </xf>
    <xf numFmtId="0" fontId="17" fillId="6" borderId="3" xfId="0" quotePrefix="1" applyFont="1" applyFill="1" applyBorder="1" applyAlignment="1">
      <alignment horizontal="left" vertical="center" wrapText="1" indent="1"/>
    </xf>
    <xf numFmtId="0" fontId="17" fillId="6" borderId="7" xfId="0" applyFont="1" applyFill="1" applyBorder="1" applyAlignment="1">
      <alignment horizontal="left" vertical="center" wrapText="1" indent="1"/>
    </xf>
    <xf numFmtId="0" fontId="17" fillId="6" borderId="3" xfId="0" applyFont="1" applyFill="1" applyBorder="1" applyAlignment="1">
      <alignment horizontal="left" vertical="center" wrapText="1" indent="1"/>
    </xf>
    <xf numFmtId="0" fontId="16" fillId="7" borderId="124" xfId="0" applyFont="1" applyFill="1" applyBorder="1" applyAlignment="1">
      <alignment horizontal="center" vertical="center" wrapText="1"/>
    </xf>
    <xf numFmtId="0" fontId="16" fillId="7" borderId="6" xfId="0" applyFont="1" applyFill="1" applyBorder="1" applyAlignment="1">
      <alignment horizontal="center" vertical="center" wrapText="1"/>
    </xf>
    <xf numFmtId="0" fontId="23" fillId="3" borderId="125" xfId="0" quotePrefix="1" applyFont="1" applyFill="1" applyBorder="1" applyAlignment="1">
      <alignment horizontal="center" vertical="center" wrapText="1"/>
    </xf>
    <xf numFmtId="0" fontId="23" fillId="3" borderId="78" xfId="0" quotePrefix="1" applyFont="1" applyFill="1" applyBorder="1" applyAlignment="1">
      <alignment horizontal="center" vertical="center" wrapText="1"/>
    </xf>
    <xf numFmtId="0" fontId="8" fillId="3" borderId="14" xfId="0" applyFont="1" applyFill="1" applyBorder="1" applyAlignment="1">
      <alignment horizontal="center" vertical="center"/>
    </xf>
    <xf numFmtId="0" fontId="8" fillId="3" borderId="18" xfId="0" applyFont="1" applyFill="1" applyBorder="1" applyAlignment="1">
      <alignment horizontal="center" vertical="center"/>
    </xf>
    <xf numFmtId="0" fontId="6" fillId="3" borderId="15" xfId="0" applyFont="1" applyFill="1" applyBorder="1" applyAlignment="1">
      <alignment horizontal="left" vertical="center" wrapText="1" indent="1"/>
    </xf>
    <xf numFmtId="0" fontId="6" fillId="3" borderId="19" xfId="0" applyFont="1" applyFill="1" applyBorder="1" applyAlignment="1">
      <alignment horizontal="left" vertical="center" wrapText="1" indent="1"/>
    </xf>
    <xf numFmtId="0" fontId="9" fillId="0" borderId="0" xfId="0" applyFont="1" applyFill="1" applyBorder="1" applyAlignment="1">
      <alignment horizontal="left" vertical="top" wrapText="1"/>
    </xf>
    <xf numFmtId="0" fontId="18" fillId="6" borderId="5" xfId="0" applyFont="1" applyFill="1" applyBorder="1" applyAlignment="1">
      <alignment horizontal="left" vertical="center" wrapText="1" indent="1"/>
    </xf>
    <xf numFmtId="0" fontId="18" fillId="6" borderId="7" xfId="0" applyFont="1" applyFill="1" applyBorder="1" applyAlignment="1">
      <alignment horizontal="left" vertical="center" wrapText="1" indent="1"/>
    </xf>
    <xf numFmtId="0" fontId="18" fillId="6" borderId="3" xfId="0" applyFont="1" applyFill="1" applyBorder="1" applyAlignment="1">
      <alignment horizontal="left" vertical="center" wrapText="1" indent="1"/>
    </xf>
    <xf numFmtId="0" fontId="35" fillId="0" borderId="7" xfId="0" applyFont="1" applyBorder="1" applyAlignment="1">
      <alignment horizontal="left" vertical="center" wrapText="1" indent="1"/>
    </xf>
    <xf numFmtId="0" fontId="35" fillId="0" borderId="3" xfId="0" applyFont="1" applyBorder="1" applyAlignment="1">
      <alignment horizontal="left" vertical="center" wrapText="1" indent="1"/>
    </xf>
    <xf numFmtId="0" fontId="35" fillId="0" borderId="7" xfId="0" applyFont="1" applyBorder="1" applyAlignment="1">
      <alignment horizontal="left" vertical="center" wrapText="1"/>
    </xf>
    <xf numFmtId="0" fontId="35" fillId="0" borderId="3" xfId="0" applyFont="1" applyBorder="1" applyAlignment="1">
      <alignment horizontal="left" vertical="center" wrapText="1"/>
    </xf>
    <xf numFmtId="0" fontId="34" fillId="0" borderId="7" xfId="0" applyFont="1" applyBorder="1" applyAlignment="1">
      <alignment horizontal="left" vertical="center" wrapText="1" indent="1"/>
    </xf>
    <xf numFmtId="0" fontId="17" fillId="6" borderId="8" xfId="0" applyFont="1" applyFill="1" applyBorder="1" applyAlignment="1">
      <alignment horizontal="left" vertical="center" wrapText="1" indent="1"/>
    </xf>
    <xf numFmtId="0" fontId="17" fillId="6" borderId="15" xfId="0" applyFont="1" applyFill="1" applyBorder="1" applyAlignment="1">
      <alignment horizontal="left" vertical="center" wrapText="1" indent="1"/>
    </xf>
    <xf numFmtId="0" fontId="17" fillId="6" borderId="9" xfId="0" applyFont="1" applyFill="1" applyBorder="1" applyAlignment="1">
      <alignment horizontal="left" vertical="center" wrapText="1" indent="1"/>
    </xf>
    <xf numFmtId="0" fontId="17" fillId="6" borderId="19" xfId="0" applyFont="1" applyFill="1" applyBorder="1" applyAlignment="1">
      <alignment horizontal="left" vertical="center" wrapText="1" indent="1"/>
    </xf>
    <xf numFmtId="0" fontId="36" fillId="0" borderId="0" xfId="0" applyFont="1" applyAlignment="1">
      <alignment horizontal="left" vertical="top" wrapText="1"/>
    </xf>
  </cellXfs>
  <cellStyles count="9">
    <cellStyle name="Comma" xfId="4"/>
    <cellStyle name="Comma [0]" xfId="5"/>
    <cellStyle name="Currency" xfId="2"/>
    <cellStyle name="Currency [0]" xfId="3"/>
    <cellStyle name="Lien hypertexte" xfId="6"/>
    <cellStyle name="mail" xfId="7"/>
    <cellStyle name="Normal" xfId="0" builtinId="0"/>
    <cellStyle name="Normal 2" xfId="8"/>
    <cellStyle name="Percent" xfId="1"/>
  </cellStyles>
  <dxfs count="55">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5" tint="0.39994506668294322"/>
        </patternFill>
      </fill>
    </dxf>
    <dxf>
      <fill>
        <patternFill>
          <bgColor theme="0" tint="-0.34995574816125979"/>
        </patternFill>
      </fill>
    </dxf>
    <dxf>
      <fill>
        <patternFill>
          <bgColor rgb="FFFF0000"/>
        </patternFill>
      </fill>
    </dxf>
    <dxf>
      <fill>
        <patternFill>
          <bgColor rgb="FFFF000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FF7C80"/>
        </patternFill>
      </fill>
    </dxf>
    <dxf>
      <fill>
        <patternFill>
          <bgColor rgb="FF92D050"/>
        </patternFill>
      </fill>
    </dxf>
    <dxf>
      <fill>
        <patternFill>
          <bgColor rgb="FF92D050"/>
        </patternFill>
      </fill>
    </dxf>
    <dxf>
      <fill>
        <patternFill>
          <bgColor rgb="FFFF0000"/>
        </patternFill>
      </fill>
    </dxf>
    <dxf>
      <fill>
        <patternFill>
          <bgColor theme="9" tint="0.39994506668294322"/>
        </patternFill>
      </fill>
    </dxf>
    <dxf>
      <fill>
        <patternFill>
          <bgColor theme="9" tint="0.39994506668294322"/>
        </patternFill>
      </fill>
    </dxf>
    <dxf>
      <fill>
        <patternFill>
          <bgColor rgb="FFFF0000"/>
        </patternFill>
      </fill>
    </dxf>
    <dxf>
      <fill>
        <patternFill>
          <bgColor rgb="FF33CC33"/>
        </patternFill>
      </fill>
    </dxf>
    <dxf>
      <fill>
        <patternFill>
          <bgColor rgb="FFFF0000"/>
        </patternFill>
      </fill>
    </dxf>
    <dxf>
      <font>
        <color auto="1"/>
      </font>
      <fill>
        <patternFill>
          <bgColor rgb="FFFF0000"/>
        </patternFill>
      </fill>
    </dxf>
    <dxf>
      <fill>
        <patternFill>
          <bgColor theme="5" tint="0.39994506668294322"/>
        </patternFill>
      </fill>
    </dxf>
    <dxf>
      <fill>
        <patternFill>
          <bgColor theme="5" tint="0.39994506668294322"/>
        </patternFill>
      </fill>
    </dxf>
    <dxf>
      <fill>
        <patternFill>
          <bgColor rgb="FFFF5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 Id="rId2" Type="http://schemas.openxmlformats.org/officeDocument/2006/relationships/image" Target="../media/image2.emf"/><Relationship Id="rId3"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7</xdr:col>
      <xdr:colOff>158755</xdr:colOff>
      <xdr:row>6</xdr:row>
      <xdr:rowOff>101448</xdr:rowOff>
    </xdr:from>
    <xdr:to>
      <xdr:col>7</xdr:col>
      <xdr:colOff>528718</xdr:colOff>
      <xdr:row>6</xdr:row>
      <xdr:rowOff>412749</xdr:rowOff>
    </xdr:to>
    <xdr:sp macro="" textlink="">
      <xdr:nvSpPr>
        <xdr:cNvPr id="2" name="AutoShape 45">
          <a:extLst>
            <a:ext uri="{FF2B5EF4-FFF2-40B4-BE49-F238E27FC236}">
              <a16:creationId xmlns:a16="http://schemas.microsoft.com/office/drawing/2014/main" xmlns="" id="{00000000-0008-0000-0000-000002000000}"/>
            </a:ext>
          </a:extLst>
        </xdr:cNvPr>
        <xdr:cNvSpPr>
          <a:spLocks noChangeArrowheads="1"/>
        </xdr:cNvSpPr>
      </xdr:nvSpPr>
      <xdr:spPr bwMode="auto">
        <a:xfrm>
          <a:off x="6381750" y="3057525"/>
          <a:ext cx="371475" cy="304800"/>
        </a:xfrm>
        <a:prstGeom prst="star5">
          <a:avLst/>
        </a:prstGeom>
        <a:solidFill>
          <a:srgbClr val="FF0000"/>
        </a:solidFill>
        <a:ln w="9525">
          <a:solidFill>
            <a:srgbClr val="000000"/>
          </a:solidFill>
          <a:miter lim="800000"/>
        </a:ln>
      </xdr:spPr>
      <xdr:txBody>
        <a:bodyPr/>
        <a:lstStyle/>
        <a:p>
          <a:endParaRPr lang="fr-FR"/>
        </a:p>
      </xdr:txBody>
    </xdr:sp>
    <xdr:clientData/>
  </xdr:twoCellAnchor>
  <xdr:twoCellAnchor editAs="oneCell">
    <xdr:from>
      <xdr:col>13</xdr:col>
      <xdr:colOff>62802</xdr:colOff>
      <xdr:row>2</xdr:row>
      <xdr:rowOff>31401</xdr:rowOff>
    </xdr:from>
    <xdr:to>
      <xdr:col>14</xdr:col>
      <xdr:colOff>2174945</xdr:colOff>
      <xdr:row>2</xdr:row>
      <xdr:rowOff>764826</xdr:rowOff>
    </xdr:to>
    <xdr:pic>
      <xdr:nvPicPr>
        <xdr:cNvPr id="5" name="Picture 2">
          <a:extLst>
            <a:ext uri="{FF2B5EF4-FFF2-40B4-BE49-F238E27FC236}">
              <a16:creationId xmlns:a16="http://schemas.microsoft.com/office/drawing/2014/main" xmlns="" id="{00000000-0008-0000-0000-000005000000}"/>
            </a:ext>
          </a:extLst>
        </xdr:cNvPr>
        <xdr:cNvPicPr>
          <a:picLocks noChangeAspect="1"/>
        </xdr:cNvPicPr>
      </xdr:nvPicPr>
      <xdr:blipFill>
        <a:blip xmlns:r="http://schemas.openxmlformats.org/officeDocument/2006/relationships" r:embed="rId1"/>
        <a:stretch>
          <a:fillRect/>
        </a:stretch>
      </xdr:blipFill>
      <xdr:spPr bwMode="auto">
        <a:xfrm>
          <a:off x="10239375" y="1362075"/>
          <a:ext cx="2562225" cy="733425"/>
        </a:xfrm>
        <a:prstGeom prst="rect">
          <a:avLst/>
        </a:prstGeom>
        <a:noFill/>
        <a:ln>
          <a:noFill/>
        </a:ln>
      </xdr:spPr>
    </xdr:pic>
    <xdr:clientData/>
  </xdr:twoCellAnchor>
  <xdr:twoCellAnchor editAs="oneCell">
    <xdr:from>
      <xdr:col>12</xdr:col>
      <xdr:colOff>35649</xdr:colOff>
      <xdr:row>2</xdr:row>
      <xdr:rowOff>23232</xdr:rowOff>
    </xdr:from>
    <xdr:to>
      <xdr:col>13</xdr:col>
      <xdr:colOff>9525</xdr:colOff>
      <xdr:row>2</xdr:row>
      <xdr:rowOff>766647</xdr:rowOff>
    </xdr:to>
    <xdr:pic>
      <xdr:nvPicPr>
        <xdr:cNvPr id="1200" name="Picture 176">
          <a:extLst>
            <a:ext uri="{FF2B5EF4-FFF2-40B4-BE49-F238E27FC236}">
              <a16:creationId xmlns:a16="http://schemas.microsoft.com/office/drawing/2014/main" xmlns="" id="{00000000-0008-0000-0000-0000B0040000}"/>
            </a:ext>
          </a:extLst>
        </xdr:cNvPr>
        <xdr:cNvPicPr>
          <a:picLocks noChangeAspect="1"/>
        </xdr:cNvPicPr>
      </xdr:nvPicPr>
      <xdr:blipFill>
        <a:blip xmlns:r="http://schemas.openxmlformats.org/officeDocument/2006/relationships" r:embed="rId2"/>
        <a:stretch>
          <a:fillRect/>
        </a:stretch>
      </xdr:blipFill>
      <xdr:spPr bwMode="auto">
        <a:xfrm>
          <a:off x="9705975" y="1352550"/>
          <a:ext cx="476250" cy="742950"/>
        </a:xfrm>
        <a:prstGeom prst="rect">
          <a:avLst/>
        </a:prstGeom>
        <a:noFill/>
        <a:ln>
          <a:noFill/>
        </a:ln>
      </xdr:spPr>
    </xdr:pic>
    <xdr:clientData/>
  </xdr:twoCellAnchor>
  <xdr:twoCellAnchor editAs="oneCell">
    <xdr:from>
      <xdr:col>0</xdr:col>
      <xdr:colOff>23812</xdr:colOff>
      <xdr:row>0</xdr:row>
      <xdr:rowOff>845344</xdr:rowOff>
    </xdr:from>
    <xdr:to>
      <xdr:col>1</xdr:col>
      <xdr:colOff>245315</xdr:colOff>
      <xdr:row>2</xdr:row>
      <xdr:rowOff>142875</xdr:rowOff>
    </xdr:to>
    <xdr:pic>
      <xdr:nvPicPr>
        <xdr:cNvPr id="3" name="Image 2">
          <a:extLst>
            <a:ext uri="{FF2B5EF4-FFF2-40B4-BE49-F238E27FC236}">
              <a16:creationId xmlns:a16="http://schemas.microsoft.com/office/drawing/2014/main" xmlns="" id="{4D10E21C-DEB7-46D0-85B8-904DEC78029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3812" y="845344"/>
          <a:ext cx="1721691" cy="63103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oneCellAnchor>
    <xdr:from>
      <xdr:col>4</xdr:col>
      <xdr:colOff>2505075</xdr:colOff>
      <xdr:row>14</xdr:row>
      <xdr:rowOff>428625</xdr:rowOff>
    </xdr:from>
    <xdr:ext cx="7677150" cy="1133475"/>
    <xdr:sp macro="" textlink="">
      <xdr:nvSpPr>
        <xdr:cNvPr id="2" name="ZoneTexte 1">
          <a:extLst>
            <a:ext uri="{FF2B5EF4-FFF2-40B4-BE49-F238E27FC236}">
              <a16:creationId xmlns:a16="http://schemas.microsoft.com/office/drawing/2014/main" xmlns="" id="{00000000-0008-0000-0200-000002000000}"/>
            </a:ext>
          </a:extLst>
        </xdr:cNvPr>
        <xdr:cNvSpPr txBox="1"/>
      </xdr:nvSpPr>
      <xdr:spPr>
        <a:xfrm rot="21229284">
          <a:off x="6181725" y="6134100"/>
          <a:ext cx="7677150" cy="1133475"/>
        </a:xfrm>
        <a:prstGeom prst="rect">
          <a:avLst/>
        </a:prstGeom>
        <a:solidFill>
          <a:srgbClr val="DBEEF3"/>
        </a:solidFill>
        <a:ln>
          <a:noFill/>
        </a:ln>
      </xdr:spPr>
      <xdr:style>
        <a:lnRef idx="0">
          <a:srgbClr val="000000"/>
        </a:lnRef>
        <a:fillRef idx="0">
          <a:srgbClr val="000000"/>
        </a:fillRef>
        <a:effectRef idx="0">
          <a:srgbClr val="000000"/>
        </a:effectRef>
        <a:fontRef idx="minor">
          <a:schemeClr val="tx1"/>
        </a:fontRef>
      </xdr:style>
      <xdr:txBody>
        <a:bodyPr vertOverflow="clip" wrap="none" rtlCol="0" anchor="t">
          <a:spAutoFit/>
        </a:bodyPr>
        <a:lstStyle/>
        <a:p>
          <a:pPr algn="ctr"/>
          <a:r>
            <a:rPr lang="fr-FR" sz="2800" b="1"/>
            <a:t>Avis aux Carrossiers</a:t>
          </a:r>
        </a:p>
        <a:p>
          <a:pPr algn="ctr"/>
          <a:endParaRPr lang="fr-FR" sz="1050" b="1"/>
        </a:p>
        <a:p>
          <a:pPr algn="ctr"/>
          <a:r>
            <a:rPr lang="fr-FR" sz="2800" b="1"/>
            <a:t>Merci de vos commentaires au sujet de cette page</a:t>
          </a:r>
        </a:p>
      </xdr:txBody>
    </xdr:sp>
    <xdr:clientData/>
  </xdr:one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20"/>
  <sheetViews>
    <sheetView tabSelected="1" topLeftCell="A13" zoomScale="80" zoomScaleNormal="80" zoomScaleSheetLayoutView="100" zoomScalePageLayoutView="80" workbookViewId="0">
      <selection activeCell="G26" sqref="G26"/>
    </sheetView>
  </sheetViews>
  <sheetFormatPr baseColWidth="10" defaultColWidth="11.42578125" defaultRowHeight="18" x14ac:dyDescent="0"/>
  <cols>
    <col min="1" max="1" width="19.5703125" style="4" customWidth="1"/>
    <col min="2" max="2" width="7" style="4" customWidth="1"/>
    <col min="3" max="6" width="11.5703125" style="4" customWidth="1"/>
    <col min="7" max="7" width="11" style="4" customWidth="1"/>
    <col min="8" max="8" width="8.42578125" style="4" customWidth="1"/>
    <col min="9" max="10" width="10.85546875" style="4" customWidth="1"/>
    <col min="11" max="12" width="7.42578125" style="4" customWidth="1"/>
    <col min="13" max="13" width="6.5703125" style="56" customWidth="1"/>
    <col min="14" max="14" width="5.85546875" style="56" customWidth="1"/>
    <col min="15" max="15" width="45.85546875" style="57" customWidth="1"/>
    <col min="16" max="16" width="11" style="4" hidden="1" customWidth="1"/>
    <col min="17" max="17" width="11.42578125" style="4" hidden="1" customWidth="1"/>
    <col min="18" max="18" width="11.42578125" style="213" hidden="1" customWidth="1"/>
    <col min="19" max="19" width="11" style="213" hidden="1" customWidth="1"/>
    <col min="20" max="24" width="11.42578125" style="4" hidden="1" customWidth="1"/>
    <col min="25" max="46" width="11" style="4" hidden="1" customWidth="1"/>
    <col min="47" max="48" width="11.42578125" style="4" hidden="1" customWidth="1"/>
    <col min="49" max="59" width="11" style="4" hidden="1" customWidth="1"/>
    <col min="60" max="61" width="11.42578125" style="71" hidden="1" customWidth="1"/>
    <col min="62" max="64" width="11.42578125" style="71" customWidth="1"/>
    <col min="65" max="68" width="11.42578125" style="4" customWidth="1"/>
    <col min="69" max="16384" width="11.42578125" style="4"/>
  </cols>
  <sheetData>
    <row r="1" spans="1:64" ht="68.25" customHeight="1">
      <c r="A1" s="493"/>
      <c r="B1" s="493"/>
      <c r="C1" s="481" t="s">
        <v>218</v>
      </c>
      <c r="D1" s="481"/>
      <c r="E1" s="481"/>
      <c r="F1" s="481"/>
      <c r="G1" s="481"/>
      <c r="H1" s="481"/>
      <c r="I1" s="481"/>
      <c r="J1" s="481"/>
      <c r="K1" s="476"/>
      <c r="L1" s="476"/>
      <c r="M1" s="313" t="s">
        <v>176</v>
      </c>
      <c r="N1" s="485" t="s">
        <v>93</v>
      </c>
      <c r="O1" s="486"/>
      <c r="P1" s="66"/>
      <c r="Q1" s="66"/>
      <c r="R1" s="67"/>
      <c r="S1" s="67"/>
      <c r="T1" s="66"/>
      <c r="U1" s="66"/>
      <c r="V1" s="66"/>
      <c r="W1" s="66"/>
      <c r="X1" s="66"/>
      <c r="Y1" s="66"/>
      <c r="Z1" s="66"/>
      <c r="AA1" s="66"/>
      <c r="AB1" s="66"/>
      <c r="AC1" s="66"/>
      <c r="AD1" s="66"/>
      <c r="AE1" s="66"/>
      <c r="AF1" s="66"/>
      <c r="AG1" s="66"/>
      <c r="AH1" s="66"/>
      <c r="AI1" s="66"/>
      <c r="AJ1" s="66"/>
      <c r="AK1" s="66"/>
      <c r="AL1" s="66"/>
      <c r="AM1" s="66"/>
      <c r="AN1" s="66"/>
      <c r="AO1" s="66"/>
      <c r="AP1" s="66"/>
      <c r="AQ1" s="66"/>
      <c r="AR1" s="66"/>
      <c r="AS1" s="66"/>
      <c r="AT1" s="66"/>
      <c r="AU1" s="66"/>
      <c r="AV1" s="66"/>
      <c r="AW1" s="66"/>
      <c r="AX1" s="66"/>
      <c r="AY1" s="66"/>
      <c r="AZ1" s="66"/>
      <c r="BA1" s="66"/>
      <c r="BB1" s="66"/>
      <c r="BC1" s="66"/>
      <c r="BD1" s="66"/>
      <c r="BE1" s="66"/>
      <c r="BF1" s="66"/>
      <c r="BG1" s="66"/>
      <c r="BH1" s="466" t="s">
        <v>101</v>
      </c>
      <c r="BI1" s="466"/>
      <c r="BJ1" s="4"/>
    </row>
    <row r="2" spans="1:64" s="61" customFormat="1" ht="36.75" customHeight="1">
      <c r="A2" s="493"/>
      <c r="B2" s="493"/>
      <c r="C2" s="470" t="s">
        <v>1</v>
      </c>
      <c r="D2" s="471"/>
      <c r="E2" s="471"/>
      <c r="F2" s="471"/>
      <c r="G2" s="471"/>
      <c r="H2" s="471"/>
      <c r="I2" s="471"/>
      <c r="J2" s="472"/>
      <c r="K2" s="476"/>
      <c r="L2" s="476"/>
      <c r="M2" s="212" t="s">
        <v>217</v>
      </c>
      <c r="N2" s="487"/>
      <c r="O2" s="488"/>
      <c r="P2" s="66"/>
      <c r="Q2" s="66"/>
      <c r="R2" s="67"/>
      <c r="S2" s="67"/>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89"/>
      <c r="BI2" s="89"/>
      <c r="BJ2" s="71"/>
      <c r="BK2" s="71"/>
      <c r="BL2" s="70"/>
    </row>
    <row r="3" spans="1:64" ht="62.25" customHeight="1">
      <c r="A3" s="494"/>
      <c r="B3" s="494"/>
      <c r="C3" s="482" t="s">
        <v>219</v>
      </c>
      <c r="D3" s="483"/>
      <c r="E3" s="483"/>
      <c r="F3" s="483"/>
      <c r="G3" s="483"/>
      <c r="H3" s="483"/>
      <c r="I3" s="483"/>
      <c r="J3" s="484"/>
      <c r="K3" s="477"/>
      <c r="L3" s="477"/>
      <c r="M3" s="208">
        <f>N5</f>
        <v>0</v>
      </c>
      <c r="N3" s="491">
        <f>N5</f>
        <v>0</v>
      </c>
      <c r="O3" s="492"/>
      <c r="P3" s="209"/>
      <c r="Q3" s="209"/>
      <c r="R3" s="209"/>
      <c r="S3" s="209"/>
      <c r="T3" s="209"/>
      <c r="U3" s="209"/>
      <c r="V3" s="209"/>
      <c r="W3" s="209"/>
      <c r="X3" s="209"/>
      <c r="Y3" s="209"/>
      <c r="Z3" s="209"/>
      <c r="AA3" s="209"/>
      <c r="AB3" s="209"/>
      <c r="AC3" s="209"/>
      <c r="AD3" s="209"/>
      <c r="AE3" s="209"/>
      <c r="AF3" s="209"/>
      <c r="AG3" s="209"/>
      <c r="AH3" s="209"/>
      <c r="AI3" s="209"/>
      <c r="AJ3" s="209"/>
      <c r="AK3" s="209"/>
      <c r="AL3" s="209"/>
      <c r="AM3" s="209"/>
      <c r="AN3" s="209"/>
      <c r="AO3" s="209"/>
      <c r="AP3" s="209"/>
      <c r="AQ3" s="209"/>
      <c r="AR3" s="209"/>
      <c r="AS3" s="209"/>
      <c r="AT3" s="209"/>
      <c r="AU3" s="209"/>
      <c r="AV3" s="209"/>
      <c r="AW3" s="209"/>
      <c r="AX3" s="209"/>
      <c r="AY3" s="209"/>
      <c r="AZ3" s="209"/>
      <c r="BA3" s="209"/>
      <c r="BB3" s="209"/>
      <c r="BC3" s="209"/>
      <c r="BD3" s="209"/>
      <c r="BE3" s="209"/>
      <c r="BF3" s="209"/>
      <c r="BG3" s="209"/>
      <c r="BH3" s="210"/>
      <c r="BI3" s="210"/>
      <c r="BJ3" s="211"/>
      <c r="BK3" s="224" t="s">
        <v>175</v>
      </c>
    </row>
    <row r="4" spans="1:64" ht="17">
      <c r="A4" s="467" t="s">
        <v>59</v>
      </c>
      <c r="B4" s="469"/>
      <c r="C4" s="467" t="s">
        <v>32</v>
      </c>
      <c r="D4" s="468"/>
      <c r="E4" s="469"/>
      <c r="F4" s="467" t="s">
        <v>61</v>
      </c>
      <c r="G4" s="469"/>
      <c r="H4" s="495" t="s">
        <v>60</v>
      </c>
      <c r="I4" s="496"/>
      <c r="J4" s="497"/>
      <c r="K4" s="467" t="s">
        <v>64</v>
      </c>
      <c r="L4" s="469"/>
      <c r="M4" s="220"/>
      <c r="N4" s="489" t="s">
        <v>120</v>
      </c>
      <c r="O4" s="490"/>
      <c r="P4" s="66"/>
      <c r="Q4" s="66"/>
      <c r="R4" s="67"/>
      <c r="S4" s="67"/>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88"/>
      <c r="BI4" s="88"/>
    </row>
    <row r="5" spans="1:64" ht="36">
      <c r="A5" s="191" t="s">
        <v>233</v>
      </c>
      <c r="B5" s="196">
        <v>2016</v>
      </c>
      <c r="C5" s="473" t="s">
        <v>234</v>
      </c>
      <c r="D5" s="474"/>
      <c r="E5" s="475"/>
      <c r="F5" s="478" t="s">
        <v>235</v>
      </c>
      <c r="G5" s="480"/>
      <c r="H5" s="473" t="s">
        <v>236</v>
      </c>
      <c r="I5" s="474"/>
      <c r="J5" s="475"/>
      <c r="K5" s="478" t="s">
        <v>237</v>
      </c>
      <c r="L5" s="479"/>
      <c r="M5" s="223"/>
      <c r="N5" s="219"/>
      <c r="O5" s="314" t="s">
        <v>106</v>
      </c>
      <c r="P5" s="66"/>
      <c r="Q5" s="66"/>
      <c r="R5" s="67"/>
      <c r="S5" s="67"/>
      <c r="T5" s="66"/>
      <c r="U5" s="66"/>
      <c r="V5" s="66"/>
      <c r="W5" s="66"/>
      <c r="X5" s="66"/>
      <c r="Y5" s="66"/>
      <c r="Z5" s="66"/>
      <c r="AA5" s="66"/>
      <c r="AB5" s="66"/>
      <c r="AC5" s="66"/>
      <c r="AD5" s="66"/>
      <c r="AE5" s="66"/>
      <c r="AF5" s="66"/>
      <c r="AG5" s="66"/>
      <c r="AH5" s="66"/>
      <c r="AI5" s="66"/>
      <c r="AJ5" s="66"/>
      <c r="AK5" s="66"/>
      <c r="AL5" s="66"/>
      <c r="AM5" s="66"/>
      <c r="AN5" s="66"/>
      <c r="AO5" s="66"/>
      <c r="AP5" s="66"/>
      <c r="AQ5" s="66"/>
      <c r="AR5" s="66"/>
      <c r="AS5" s="66"/>
      <c r="AT5" s="66"/>
      <c r="AU5" s="66"/>
      <c r="AV5" s="66"/>
      <c r="AW5" s="66"/>
      <c r="AX5" s="66"/>
      <c r="AY5" s="66"/>
      <c r="AZ5" s="66"/>
      <c r="BA5" s="66"/>
      <c r="BB5" s="66"/>
      <c r="BC5" s="66"/>
      <c r="BD5" s="66"/>
      <c r="BE5" s="66"/>
      <c r="BF5" s="66"/>
      <c r="BG5" s="66"/>
      <c r="BH5" s="88"/>
      <c r="BI5" s="88"/>
    </row>
    <row r="6" spans="1:64" ht="9" customHeight="1">
      <c r="M6" s="220"/>
      <c r="N6" s="548"/>
      <c r="O6" s="549"/>
      <c r="P6" s="66"/>
      <c r="Q6" s="66"/>
      <c r="R6" s="67"/>
      <c r="S6" s="67"/>
      <c r="T6" s="66"/>
      <c r="U6" s="66"/>
      <c r="V6" s="66"/>
      <c r="W6" s="66"/>
      <c r="X6" s="66"/>
      <c r="Y6" s="66"/>
      <c r="Z6" s="66"/>
      <c r="AA6" s="66"/>
      <c r="AB6" s="66"/>
      <c r="AC6" s="66"/>
      <c r="AD6" s="66"/>
      <c r="AE6" s="66"/>
      <c r="AF6" s="66"/>
      <c r="AG6" s="66"/>
      <c r="AH6" s="66"/>
      <c r="AI6" s="66"/>
      <c r="AJ6" s="66"/>
      <c r="AK6" s="66"/>
      <c r="AL6" s="66"/>
      <c r="AM6" s="66"/>
      <c r="AN6" s="66"/>
      <c r="AO6" s="66"/>
      <c r="AP6" s="66"/>
      <c r="AQ6" s="66"/>
      <c r="AR6" s="66"/>
      <c r="AS6" s="66"/>
      <c r="AT6" s="66"/>
      <c r="AU6" s="66"/>
      <c r="AV6" s="66"/>
      <c r="AW6" s="66"/>
      <c r="AX6" s="66"/>
      <c r="AY6" s="66"/>
      <c r="AZ6" s="66"/>
      <c r="BA6" s="66"/>
      <c r="BB6" s="66"/>
      <c r="BC6" s="66"/>
      <c r="BD6" s="66"/>
      <c r="BE6" s="66"/>
      <c r="BF6" s="66"/>
      <c r="BG6" s="66"/>
      <c r="BH6" s="81"/>
      <c r="BI6" s="81"/>
    </row>
    <row r="7" spans="1:64" ht="38.25" customHeight="1">
      <c r="A7" s="523" t="s">
        <v>72</v>
      </c>
      <c r="B7" s="523"/>
      <c r="C7" s="523"/>
      <c r="D7" s="523"/>
      <c r="E7" s="523"/>
      <c r="F7" s="315"/>
      <c r="G7" s="316"/>
      <c r="H7" s="317"/>
      <c r="I7" s="318" t="s">
        <v>69</v>
      </c>
      <c r="J7" s="522" t="s">
        <v>88</v>
      </c>
      <c r="K7" s="522"/>
      <c r="L7" s="319" t="s">
        <v>87</v>
      </c>
      <c r="M7" s="221"/>
      <c r="N7" s="550"/>
      <c r="O7" s="551"/>
      <c r="P7" s="68"/>
      <c r="Q7" s="66"/>
      <c r="R7" s="69"/>
      <c r="S7" s="69"/>
      <c r="T7" s="66"/>
      <c r="U7" s="66"/>
      <c r="V7" s="66"/>
      <c r="W7" s="66"/>
      <c r="X7" s="66"/>
      <c r="Y7" s="66"/>
      <c r="Z7" s="66"/>
      <c r="AA7" s="68"/>
      <c r="AB7" s="66"/>
      <c r="AC7" s="66"/>
      <c r="AD7" s="66"/>
      <c r="AE7" s="66"/>
      <c r="AF7" s="66"/>
      <c r="AG7" s="66"/>
      <c r="AH7" s="66"/>
      <c r="AI7" s="66"/>
      <c r="AJ7" s="66"/>
      <c r="AK7" s="66"/>
      <c r="AL7" s="66"/>
      <c r="AM7" s="66"/>
      <c r="AN7" s="66"/>
      <c r="AO7" s="66"/>
      <c r="AP7" s="66"/>
      <c r="AQ7" s="66"/>
      <c r="AR7" s="66"/>
      <c r="AS7" s="66"/>
      <c r="AT7" s="66"/>
      <c r="AU7" s="66"/>
      <c r="AV7" s="66"/>
      <c r="AW7" s="66"/>
      <c r="AX7" s="68"/>
      <c r="AY7" s="66"/>
      <c r="AZ7" s="66"/>
      <c r="BA7" s="66"/>
      <c r="BB7" s="66"/>
      <c r="BC7" s="66"/>
      <c r="BD7" s="66"/>
      <c r="BE7" s="66"/>
      <c r="BF7" s="66"/>
      <c r="BG7" s="66"/>
      <c r="BH7" s="81"/>
      <c r="BI7" s="81"/>
    </row>
    <row r="8" spans="1:64" ht="8.25" customHeight="1">
      <c r="M8" s="117"/>
      <c r="N8" s="550"/>
      <c r="O8" s="551"/>
      <c r="P8" s="66"/>
      <c r="Q8" s="66"/>
      <c r="R8" s="67"/>
      <c r="S8" s="67"/>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6"/>
      <c r="AY8" s="66"/>
      <c r="AZ8" s="66"/>
      <c r="BA8" s="66"/>
      <c r="BB8" s="66"/>
      <c r="BC8" s="66"/>
      <c r="BD8" s="66"/>
      <c r="BE8" s="66"/>
      <c r="BF8" s="66"/>
      <c r="BG8" s="66"/>
      <c r="BH8" s="81"/>
      <c r="BI8" s="81"/>
    </row>
    <row r="9" spans="1:64" ht="17">
      <c r="A9" s="568" t="s">
        <v>31</v>
      </c>
      <c r="B9" s="518"/>
      <c r="C9" s="565"/>
      <c r="D9" s="566"/>
      <c r="E9" s="567"/>
      <c r="F9" s="166"/>
      <c r="G9" s="517" t="s">
        <v>127</v>
      </c>
      <c r="H9" s="518"/>
      <c r="I9" s="519" t="s">
        <v>237</v>
      </c>
      <c r="J9" s="520"/>
      <c r="K9" s="520"/>
      <c r="L9" s="521"/>
      <c r="M9" s="117"/>
      <c r="N9" s="552"/>
      <c r="O9" s="553"/>
      <c r="P9" s="66"/>
      <c r="Q9" s="66"/>
      <c r="R9" s="67"/>
      <c r="S9" s="67"/>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6"/>
      <c r="AY9" s="66"/>
      <c r="AZ9" s="66"/>
      <c r="BA9" s="66"/>
      <c r="BB9" s="66"/>
      <c r="BC9" s="66"/>
      <c r="BD9" s="66"/>
      <c r="BE9" s="66"/>
      <c r="BF9" s="66"/>
      <c r="BG9" s="66"/>
      <c r="BH9" s="82"/>
      <c r="BI9" s="82"/>
    </row>
    <row r="10" spans="1:64" ht="8.25" customHeight="1">
      <c r="A10" s="111"/>
      <c r="B10" s="111"/>
      <c r="C10" s="113"/>
      <c r="D10" s="113"/>
      <c r="E10" s="113"/>
      <c r="F10" s="113"/>
      <c r="G10" s="113"/>
      <c r="H10" s="113"/>
      <c r="I10" s="113"/>
      <c r="J10" s="113"/>
      <c r="K10" s="118"/>
      <c r="L10" s="113"/>
      <c r="M10" s="117"/>
      <c r="N10" s="4"/>
      <c r="O10" s="4"/>
      <c r="P10" s="66"/>
      <c r="Q10" s="66"/>
      <c r="R10" s="67"/>
      <c r="S10" s="67"/>
      <c r="T10" s="66"/>
      <c r="U10" s="66"/>
      <c r="V10" s="66"/>
      <c r="W10" s="66"/>
      <c r="X10" s="66"/>
      <c r="Y10" s="66"/>
      <c r="Z10" s="66"/>
      <c r="AA10" s="66"/>
      <c r="AB10" s="66"/>
      <c r="AC10" s="66"/>
      <c r="AD10" s="66"/>
      <c r="AE10" s="66"/>
      <c r="AF10" s="66"/>
      <c r="AG10" s="66"/>
      <c r="AH10" s="66"/>
      <c r="AI10" s="66"/>
      <c r="AJ10" s="66"/>
      <c r="AK10" s="66"/>
      <c r="AL10" s="66"/>
      <c r="AM10" s="66"/>
      <c r="AN10" s="66"/>
      <c r="AO10" s="66"/>
      <c r="AP10" s="66"/>
      <c r="AQ10" s="66"/>
      <c r="AR10" s="66"/>
      <c r="AS10" s="66"/>
      <c r="AT10" s="66"/>
      <c r="AU10" s="66"/>
      <c r="AV10" s="66"/>
      <c r="AW10" s="66"/>
      <c r="AX10" s="66"/>
      <c r="AY10" s="66"/>
      <c r="AZ10" s="66"/>
      <c r="BA10" s="66"/>
      <c r="BB10" s="66"/>
      <c r="BC10" s="66"/>
      <c r="BD10" s="66"/>
      <c r="BE10" s="66"/>
      <c r="BF10" s="66"/>
      <c r="BG10" s="66"/>
      <c r="BH10" s="81"/>
      <c r="BI10" s="81"/>
    </row>
    <row r="11" spans="1:64" s="113" customFormat="1">
      <c r="A11" s="568" t="s">
        <v>89</v>
      </c>
      <c r="B11" s="518"/>
      <c r="C11" s="565" t="s">
        <v>237</v>
      </c>
      <c r="D11" s="566"/>
      <c r="E11" s="566"/>
      <c r="F11" s="567"/>
      <c r="G11" s="62"/>
      <c r="H11" s="62"/>
      <c r="I11" s="62"/>
      <c r="J11" s="62"/>
      <c r="K11" s="112" t="s">
        <v>126</v>
      </c>
      <c r="L11" s="114"/>
      <c r="M11" s="119"/>
      <c r="N11" s="554" t="s">
        <v>119</v>
      </c>
      <c r="O11" s="555"/>
      <c r="P11" s="215"/>
      <c r="Q11" s="215"/>
      <c r="R11" s="216"/>
      <c r="S11" s="216"/>
      <c r="T11" s="215"/>
      <c r="U11" s="215"/>
      <c r="V11" s="215"/>
      <c r="W11" s="215"/>
      <c r="X11" s="215"/>
      <c r="Y11" s="215"/>
      <c r="Z11" s="215"/>
      <c r="AA11" s="215"/>
      <c r="AB11" s="215"/>
      <c r="AC11" s="215"/>
      <c r="AD11" s="215"/>
      <c r="AE11" s="215"/>
      <c r="AF11" s="215"/>
      <c r="AG11" s="215"/>
      <c r="AH11" s="215"/>
      <c r="AI11" s="215"/>
      <c r="AJ11" s="215"/>
      <c r="AK11" s="215"/>
      <c r="AL11" s="215"/>
      <c r="AM11" s="215"/>
      <c r="AN11" s="215"/>
      <c r="AO11" s="215"/>
      <c r="AP11" s="215"/>
      <c r="AQ11" s="215"/>
      <c r="AR11" s="215"/>
      <c r="AS11" s="215"/>
      <c r="AT11" s="215"/>
      <c r="AU11" s="215"/>
      <c r="AV11" s="215"/>
      <c r="AW11" s="215"/>
      <c r="AX11" s="215"/>
      <c r="AY11" s="215"/>
      <c r="AZ11" s="215"/>
      <c r="BA11" s="215"/>
      <c r="BB11" s="215"/>
      <c r="BC11" s="215"/>
      <c r="BD11" s="215"/>
      <c r="BE11" s="215"/>
      <c r="BF11" s="215"/>
      <c r="BG11" s="215"/>
      <c r="BH11" s="82"/>
      <c r="BI11" s="82"/>
      <c r="BJ11" s="74"/>
      <c r="BK11" s="74"/>
      <c r="BL11" s="74"/>
    </row>
    <row r="12" spans="1:64" ht="8.25" customHeight="1">
      <c r="A12" s="111"/>
      <c r="B12" s="111"/>
      <c r="C12" s="113"/>
      <c r="D12" s="113"/>
      <c r="E12" s="113"/>
      <c r="F12" s="113"/>
      <c r="G12" s="113"/>
      <c r="H12" s="113"/>
      <c r="I12" s="113"/>
      <c r="J12" s="113"/>
      <c r="K12" s="113"/>
      <c r="L12" s="113"/>
      <c r="M12" s="119"/>
      <c r="N12" s="556"/>
      <c r="O12" s="557"/>
      <c r="P12" s="66"/>
      <c r="Q12" s="66"/>
      <c r="R12" s="67"/>
      <c r="S12" s="67"/>
      <c r="T12" s="66"/>
      <c r="U12" s="66"/>
      <c r="V12" s="66"/>
      <c r="W12" s="66"/>
      <c r="X12" s="66"/>
      <c r="Y12" s="66"/>
      <c r="Z12" s="66"/>
      <c r="AA12" s="66"/>
      <c r="AB12" s="66"/>
      <c r="AC12" s="66"/>
      <c r="AD12" s="66"/>
      <c r="AE12" s="66"/>
      <c r="AF12" s="66"/>
      <c r="AG12" s="66"/>
      <c r="AH12" s="66"/>
      <c r="AI12" s="66"/>
      <c r="AJ12" s="66"/>
      <c r="AK12" s="66"/>
      <c r="AL12" s="66"/>
      <c r="AM12" s="66"/>
      <c r="AN12" s="66"/>
      <c r="AO12" s="66"/>
      <c r="AP12" s="66"/>
      <c r="AQ12" s="66"/>
      <c r="AR12" s="66"/>
      <c r="AS12" s="66"/>
      <c r="AT12" s="66"/>
      <c r="AU12" s="66"/>
      <c r="AV12" s="66"/>
      <c r="AW12" s="66"/>
      <c r="AX12" s="66"/>
      <c r="AY12" s="66"/>
      <c r="AZ12" s="66"/>
      <c r="BA12" s="66"/>
      <c r="BB12" s="66"/>
      <c r="BC12" s="66"/>
      <c r="BD12" s="66"/>
      <c r="BE12" s="66"/>
      <c r="BF12" s="66"/>
      <c r="BG12" s="66"/>
      <c r="BH12" s="81"/>
      <c r="BI12" s="81"/>
    </row>
    <row r="13" spans="1:64" ht="17">
      <c r="A13" s="110"/>
      <c r="B13" s="214" t="s">
        <v>128</v>
      </c>
      <c r="C13" s="565"/>
      <c r="D13" s="567"/>
      <c r="E13" s="115"/>
      <c r="F13" s="110"/>
      <c r="G13" s="110"/>
      <c r="H13" s="116" t="s">
        <v>125</v>
      </c>
      <c r="I13" s="562"/>
      <c r="J13" s="563"/>
      <c r="K13" s="563"/>
      <c r="L13" s="564"/>
      <c r="M13" s="119"/>
      <c r="N13" s="558"/>
      <c r="O13" s="559"/>
      <c r="P13" s="66"/>
      <c r="Q13" s="66"/>
      <c r="R13" s="67"/>
      <c r="S13" s="67"/>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c r="BB13" s="66"/>
      <c r="BC13" s="66"/>
      <c r="BD13" s="66"/>
      <c r="BE13" s="66"/>
      <c r="BF13" s="66"/>
      <c r="BG13" s="66"/>
      <c r="BH13" s="82"/>
      <c r="BI13" s="82"/>
    </row>
    <row r="14" spans="1:64" ht="8.25" customHeight="1">
      <c r="A14" s="111"/>
      <c r="B14" s="111"/>
      <c r="C14" s="113"/>
      <c r="D14" s="113"/>
      <c r="E14" s="113"/>
      <c r="F14" s="113"/>
      <c r="G14" s="113"/>
      <c r="H14" s="120"/>
      <c r="I14" s="120"/>
      <c r="J14" s="113"/>
      <c r="K14" s="113"/>
      <c r="L14" s="113"/>
      <c r="M14" s="119"/>
      <c r="N14" s="558"/>
      <c r="O14" s="559"/>
      <c r="P14" s="66"/>
      <c r="Q14" s="66"/>
      <c r="R14" s="67"/>
      <c r="S14" s="67"/>
      <c r="T14" s="66"/>
      <c r="U14" s="66"/>
      <c r="V14" s="66"/>
      <c r="W14" s="66"/>
      <c r="X14" s="66"/>
      <c r="Y14" s="66"/>
      <c r="Z14" s="66"/>
      <c r="AA14" s="66"/>
      <c r="AB14" s="66"/>
      <c r="AC14" s="66"/>
      <c r="AD14" s="66"/>
      <c r="AE14" s="66"/>
      <c r="AF14" s="66"/>
      <c r="AG14" s="66"/>
      <c r="AH14" s="66"/>
      <c r="AI14" s="66"/>
      <c r="AJ14" s="66"/>
      <c r="AK14" s="66"/>
      <c r="AL14" s="66"/>
      <c r="AM14" s="66"/>
      <c r="AN14" s="66"/>
      <c r="AO14" s="66"/>
      <c r="AP14" s="66"/>
      <c r="AQ14" s="66"/>
      <c r="AR14" s="66"/>
      <c r="AS14" s="66"/>
      <c r="AT14" s="66"/>
      <c r="AU14" s="66"/>
      <c r="AV14" s="66"/>
      <c r="AW14" s="66"/>
      <c r="AX14" s="66"/>
      <c r="AY14" s="66"/>
      <c r="AZ14" s="66"/>
      <c r="BA14" s="66"/>
      <c r="BB14" s="66"/>
      <c r="BC14" s="66"/>
      <c r="BD14" s="66"/>
      <c r="BE14" s="66"/>
      <c r="BF14" s="66"/>
      <c r="BG14" s="66"/>
      <c r="BH14" s="81"/>
      <c r="BI14" s="81"/>
    </row>
    <row r="15" spans="1:64" ht="21" customHeight="1">
      <c r="A15" s="540" t="s">
        <v>116</v>
      </c>
      <c r="B15" s="541"/>
      <c r="C15" s="320" t="s">
        <v>109</v>
      </c>
      <c r="D15" s="512" t="s">
        <v>237</v>
      </c>
      <c r="E15" s="513"/>
      <c r="F15" s="514"/>
      <c r="G15" s="200"/>
      <c r="H15" s="201"/>
      <c r="I15" s="506" t="s">
        <v>110</v>
      </c>
      <c r="J15" s="202" t="s">
        <v>108</v>
      </c>
      <c r="K15" s="546" t="s">
        <v>237</v>
      </c>
      <c r="L15" s="547"/>
      <c r="M15" s="117"/>
      <c r="N15" s="558"/>
      <c r="O15" s="559"/>
      <c r="P15" s="66"/>
      <c r="Q15" s="66"/>
      <c r="R15" s="67"/>
      <c r="S15" s="67"/>
      <c r="T15" s="66"/>
      <c r="U15" s="66"/>
      <c r="V15" s="66"/>
      <c r="W15" s="66"/>
      <c r="X15" s="66"/>
      <c r="Y15" s="66"/>
      <c r="Z15" s="66"/>
      <c r="AA15" s="66"/>
      <c r="AB15" s="66"/>
      <c r="AC15" s="66"/>
      <c r="AD15" s="66"/>
      <c r="AE15" s="66"/>
      <c r="AF15" s="66"/>
      <c r="AG15" s="66"/>
      <c r="AH15" s="66"/>
      <c r="AI15" s="66"/>
      <c r="AJ15" s="66"/>
      <c r="AK15" s="66"/>
      <c r="AL15" s="66"/>
      <c r="AM15" s="66"/>
      <c r="AN15" s="66"/>
      <c r="AO15" s="66"/>
      <c r="AP15" s="66"/>
      <c r="AQ15" s="66"/>
      <c r="AR15" s="66"/>
      <c r="AS15" s="66"/>
      <c r="AT15" s="66"/>
      <c r="AU15" s="66"/>
      <c r="AV15" s="66"/>
      <c r="AW15" s="66"/>
      <c r="AX15" s="66"/>
      <c r="AY15" s="66"/>
      <c r="AZ15" s="66"/>
      <c r="BA15" s="66"/>
      <c r="BB15" s="66"/>
      <c r="BC15" s="66"/>
      <c r="BD15" s="66"/>
      <c r="BE15" s="66"/>
      <c r="BF15" s="66"/>
      <c r="BG15" s="66"/>
      <c r="BH15" s="83"/>
      <c r="BI15" s="81"/>
    </row>
    <row r="16" spans="1:64" ht="20.25" customHeight="1">
      <c r="A16" s="542" t="s">
        <v>90</v>
      </c>
      <c r="B16" s="543"/>
      <c r="C16" s="321" t="s">
        <v>91</v>
      </c>
      <c r="D16" s="509"/>
      <c r="E16" s="510"/>
      <c r="F16" s="510"/>
      <c r="G16" s="511"/>
      <c r="H16" s="204"/>
      <c r="I16" s="507"/>
      <c r="J16" s="199" t="s">
        <v>112</v>
      </c>
      <c r="K16" s="546"/>
      <c r="L16" s="547"/>
      <c r="M16" s="117"/>
      <c r="N16" s="558"/>
      <c r="O16" s="559"/>
      <c r="P16" s="66"/>
      <c r="Q16" s="66"/>
      <c r="R16" s="67"/>
      <c r="S16" s="67"/>
      <c r="T16" s="66"/>
      <c r="U16" s="66"/>
      <c r="V16" s="66"/>
      <c r="W16" s="66"/>
      <c r="X16" s="66"/>
      <c r="Y16" s="66"/>
      <c r="Z16" s="66"/>
      <c r="AA16" s="66"/>
      <c r="AB16" s="66"/>
      <c r="AC16" s="66"/>
      <c r="AD16" s="66"/>
      <c r="AE16" s="66"/>
      <c r="AF16" s="66"/>
      <c r="AG16" s="66"/>
      <c r="AH16" s="66"/>
      <c r="AI16" s="66"/>
      <c r="AJ16" s="66"/>
      <c r="AK16" s="66"/>
      <c r="AL16" s="66"/>
      <c r="AM16" s="66"/>
      <c r="AN16" s="66"/>
      <c r="AO16" s="66"/>
      <c r="AP16" s="66"/>
      <c r="AQ16" s="66"/>
      <c r="AR16" s="66"/>
      <c r="AS16" s="66"/>
      <c r="AT16" s="66"/>
      <c r="AU16" s="66"/>
      <c r="AV16" s="66"/>
      <c r="AW16" s="66"/>
      <c r="AX16" s="66"/>
      <c r="AY16" s="66"/>
      <c r="AZ16" s="66"/>
      <c r="BA16" s="66"/>
      <c r="BB16" s="66"/>
      <c r="BC16" s="66"/>
      <c r="BD16" s="66"/>
      <c r="BE16" s="66"/>
      <c r="BF16" s="66"/>
      <c r="BG16" s="66"/>
      <c r="BH16" s="83"/>
      <c r="BI16" s="81"/>
    </row>
    <row r="17" spans="1:65">
      <c r="A17" s="544"/>
      <c r="B17" s="545"/>
      <c r="C17" s="322" t="s">
        <v>60</v>
      </c>
      <c r="D17" s="503"/>
      <c r="E17" s="504"/>
      <c r="F17" s="504"/>
      <c r="G17" s="505"/>
      <c r="H17" s="205"/>
      <c r="I17" s="508"/>
      <c r="J17" s="203" t="s">
        <v>111</v>
      </c>
      <c r="K17" s="546"/>
      <c r="L17" s="547"/>
      <c r="M17" s="117"/>
      <c r="N17" s="560"/>
      <c r="O17" s="561"/>
      <c r="P17" s="66"/>
      <c r="Q17" s="66"/>
      <c r="R17" s="67"/>
      <c r="S17" s="67"/>
      <c r="T17" s="66"/>
      <c r="U17" s="66"/>
      <c r="V17" s="66"/>
      <c r="W17" s="66"/>
      <c r="X17" s="66"/>
      <c r="Y17" s="66"/>
      <c r="Z17" s="66"/>
      <c r="AA17" s="66"/>
      <c r="AB17" s="66"/>
      <c r="AC17" s="66"/>
      <c r="AD17" s="66"/>
      <c r="AE17" s="66"/>
      <c r="AF17" s="66"/>
      <c r="AG17" s="66"/>
      <c r="AH17" s="66"/>
      <c r="AI17" s="66"/>
      <c r="AJ17" s="66"/>
      <c r="AK17" s="66"/>
      <c r="AL17" s="66"/>
      <c r="AM17" s="66"/>
      <c r="AN17" s="66"/>
      <c r="AO17" s="66"/>
      <c r="AP17" s="66"/>
      <c r="AQ17" s="66"/>
      <c r="AR17" s="66"/>
      <c r="AS17" s="66"/>
      <c r="AT17" s="66"/>
      <c r="AU17" s="66"/>
      <c r="AV17" s="66"/>
      <c r="AW17" s="66"/>
      <c r="AX17" s="66"/>
      <c r="AY17" s="66"/>
      <c r="AZ17" s="66"/>
      <c r="BA17" s="66"/>
      <c r="BB17" s="66"/>
      <c r="BC17" s="66"/>
      <c r="BD17" s="66"/>
      <c r="BE17" s="66"/>
      <c r="BF17" s="66"/>
      <c r="BG17" s="66"/>
      <c r="BH17" s="83"/>
      <c r="BI17" s="81"/>
    </row>
    <row r="18" spans="1:65" ht="8.25" customHeight="1">
      <c r="A18" s="121"/>
      <c r="B18" s="121"/>
      <c r="M18" s="67"/>
      <c r="N18" s="4"/>
      <c r="O18" s="4"/>
      <c r="P18" s="66"/>
      <c r="Q18" s="66"/>
      <c r="R18" s="66"/>
      <c r="S18" s="66"/>
      <c r="T18" s="66"/>
      <c r="U18" s="66"/>
      <c r="V18" s="66"/>
      <c r="W18" s="66"/>
      <c r="X18" s="66"/>
      <c r="Y18" s="66"/>
      <c r="Z18" s="66"/>
      <c r="AA18" s="66"/>
      <c r="AB18" s="66"/>
      <c r="AC18" s="66"/>
      <c r="AD18" s="66"/>
      <c r="AE18" s="66"/>
      <c r="AF18" s="66"/>
      <c r="AG18" s="66"/>
      <c r="AH18" s="66"/>
      <c r="AI18" s="66"/>
      <c r="AJ18" s="66"/>
      <c r="AK18" s="66"/>
      <c r="AL18" s="66"/>
      <c r="AM18" s="66"/>
      <c r="AN18" s="66"/>
      <c r="AO18" s="66"/>
      <c r="AP18" s="66"/>
      <c r="AQ18" s="66"/>
      <c r="AR18" s="66"/>
      <c r="AS18" s="66"/>
      <c r="AT18" s="66"/>
      <c r="AU18" s="66"/>
      <c r="AV18" s="66"/>
      <c r="AW18" s="66"/>
      <c r="AX18" s="66"/>
      <c r="AY18" s="66"/>
      <c r="AZ18" s="66"/>
      <c r="BA18" s="66"/>
      <c r="BB18" s="66"/>
      <c r="BC18" s="66"/>
      <c r="BD18" s="66"/>
      <c r="BE18" s="66"/>
      <c r="BF18" s="66"/>
      <c r="BG18" s="66"/>
      <c r="BH18" s="81"/>
      <c r="BI18" s="81"/>
    </row>
    <row r="19" spans="1:65" ht="75" customHeight="1">
      <c r="A19" s="501" t="s">
        <v>174</v>
      </c>
      <c r="B19" s="502"/>
      <c r="C19" s="385" t="s">
        <v>115</v>
      </c>
      <c r="D19" s="526" t="str">
        <f>IF($C$19="série","2. MÉTIER DE SÉRIE
Cliquez pour choix --&gt;
parmi liste ci-dessous","")</f>
        <v/>
      </c>
      <c r="E19" s="527"/>
      <c r="F19" s="528"/>
      <c r="G19" s="167" t="s">
        <v>115</v>
      </c>
      <c r="H19" s="515" t="str">
        <f>IF(C19='Listes de choix'!A29,"",IF(C19='Listes de choix'!A27,"Ne pas documenter si activité unitaire",IF(G19=1,H109,IF(G19=2,H110,IF(G19=3,H111,IF(G19=4,H112,IF(G19=5,H113,IF(G19=6,H114,IF(G19=7,H115,IF(G19=8,H116,IF(G19=0,H119,IF(G19=9,H117,IF(G19=10,H118,IF(G19=11,#REF!,H108))))))))))))))</f>
        <v/>
      </c>
      <c r="I19" s="516"/>
      <c r="J19" s="163" t="s">
        <v>97</v>
      </c>
      <c r="K19" s="524"/>
      <c r="L19" s="525"/>
      <c r="M19" s="222"/>
      <c r="N19" s="167" t="s">
        <v>115</v>
      </c>
      <c r="O19" s="340" t="str">
        <f>IF(N19="?",O108,IF(N19=1,O109,IF(N19=2,O110,IF(N19=3,O111,"Erreur"))))</f>
        <v>Selon effectif global : votre catégorie administrative (clic case jaune à gauche)</v>
      </c>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2"/>
      <c r="BA19" s="92"/>
      <c r="BB19" s="92"/>
      <c r="BC19" s="92"/>
      <c r="BD19" s="92"/>
      <c r="BE19" s="92"/>
      <c r="BF19" s="92"/>
      <c r="BG19" s="92"/>
      <c r="BH19" s="84"/>
      <c r="BI19" s="84"/>
    </row>
    <row r="20" spans="1:65" s="61" customFormat="1" ht="18" hidden="1" customHeight="1">
      <c r="H20" s="36"/>
      <c r="I20" s="36"/>
      <c r="J20" s="36"/>
      <c r="N20" s="76"/>
      <c r="O20" s="76"/>
      <c r="P20" s="77"/>
      <c r="Q20" s="70"/>
      <c r="R20" s="70"/>
      <c r="S20" s="76"/>
      <c r="T20" s="76"/>
      <c r="U20" s="70"/>
      <c r="V20" s="70"/>
      <c r="W20" s="70"/>
      <c r="X20" s="70"/>
      <c r="Y20" s="70"/>
      <c r="Z20" s="70"/>
      <c r="AA20" s="70"/>
      <c r="AB20" s="70"/>
      <c r="AC20" s="70"/>
      <c r="AD20" s="70"/>
      <c r="AE20" s="70"/>
      <c r="AF20" s="70"/>
      <c r="AG20" s="70"/>
      <c r="AH20" s="70"/>
      <c r="AI20" s="70"/>
      <c r="AJ20" s="70"/>
      <c r="AK20" s="70"/>
      <c r="AL20" s="70"/>
      <c r="AM20" s="70"/>
      <c r="AN20" s="70"/>
      <c r="AO20" s="70"/>
      <c r="AP20" s="70"/>
      <c r="AQ20" s="70"/>
      <c r="AR20" s="70"/>
      <c r="AS20" s="70"/>
      <c r="AT20" s="70"/>
      <c r="AU20" s="70"/>
      <c r="AV20" s="70"/>
      <c r="AW20" s="70"/>
      <c r="AX20" s="70"/>
      <c r="AY20" s="70"/>
      <c r="AZ20" s="70"/>
      <c r="BA20" s="70"/>
      <c r="BB20" s="70"/>
      <c r="BC20" s="70"/>
      <c r="BD20" s="70"/>
      <c r="BE20" s="70"/>
      <c r="BF20" s="70"/>
      <c r="BG20" s="70"/>
      <c r="BH20" s="82"/>
      <c r="BI20" s="82"/>
      <c r="BJ20" s="70"/>
      <c r="BK20" s="70"/>
      <c r="BL20" s="70"/>
      <c r="BM20" s="70"/>
    </row>
    <row r="21" spans="1:65" s="61" customFormat="1" ht="18" hidden="1" customHeight="1">
      <c r="H21" s="36"/>
      <c r="I21" s="36"/>
      <c r="J21" s="36"/>
      <c r="N21" s="76"/>
      <c r="O21" s="76"/>
      <c r="P21" s="77"/>
      <c r="Q21" s="70"/>
      <c r="R21" s="70"/>
      <c r="S21" s="76"/>
      <c r="T21" s="76"/>
      <c r="U21" s="70"/>
      <c r="V21" s="70"/>
      <c r="W21" s="70"/>
      <c r="X21" s="70"/>
      <c r="Y21" s="70"/>
      <c r="Z21" s="70"/>
      <c r="AA21" s="70"/>
      <c r="AB21" s="70"/>
      <c r="AC21" s="70"/>
      <c r="AD21" s="70"/>
      <c r="AE21" s="70"/>
      <c r="AF21" s="70"/>
      <c r="AG21" s="70"/>
      <c r="AH21" s="70"/>
      <c r="AI21" s="70"/>
      <c r="AJ21" s="70"/>
      <c r="AK21" s="70"/>
      <c r="AL21" s="70"/>
      <c r="AM21" s="70"/>
      <c r="AN21" s="70"/>
      <c r="AO21" s="70"/>
      <c r="AP21" s="70"/>
      <c r="AQ21" s="70"/>
      <c r="AR21" s="70"/>
      <c r="AS21" s="70"/>
      <c r="AT21" s="70"/>
      <c r="AU21" s="70"/>
      <c r="AV21" s="70"/>
      <c r="AW21" s="70"/>
      <c r="AX21" s="70"/>
      <c r="AY21" s="70"/>
      <c r="AZ21" s="70"/>
      <c r="BA21" s="70"/>
      <c r="BB21" s="70"/>
      <c r="BC21" s="70"/>
      <c r="BD21" s="70"/>
      <c r="BE21" s="70"/>
      <c r="BF21" s="70"/>
      <c r="BG21" s="70"/>
      <c r="BH21" s="82"/>
      <c r="BI21" s="82"/>
      <c r="BJ21" s="70"/>
      <c r="BK21" s="70"/>
      <c r="BL21" s="70"/>
      <c r="BM21" s="70"/>
    </row>
    <row r="22" spans="1:65" s="61" customFormat="1" ht="18" hidden="1" customHeight="1">
      <c r="H22" s="36"/>
      <c r="I22" s="36"/>
      <c r="J22" s="36"/>
      <c r="N22" s="76"/>
      <c r="O22" s="76"/>
      <c r="P22" s="77"/>
      <c r="Q22" s="70"/>
      <c r="R22" s="70"/>
      <c r="S22" s="76"/>
      <c r="T22" s="76"/>
      <c r="U22" s="70"/>
      <c r="V22" s="70"/>
      <c r="W22" s="70"/>
      <c r="X22" s="70"/>
      <c r="Y22" s="70"/>
      <c r="Z22" s="70"/>
      <c r="AA22" s="70"/>
      <c r="AB22" s="70"/>
      <c r="AC22" s="70"/>
      <c r="AD22" s="70"/>
      <c r="AE22" s="70"/>
      <c r="AF22" s="70"/>
      <c r="AG22" s="70"/>
      <c r="AH22" s="70"/>
      <c r="AI22" s="70"/>
      <c r="AJ22" s="70"/>
      <c r="AK22" s="70"/>
      <c r="AL22" s="70"/>
      <c r="AM22" s="70"/>
      <c r="AN22" s="70"/>
      <c r="AO22" s="70"/>
      <c r="AP22" s="70"/>
      <c r="AQ22" s="70"/>
      <c r="AR22" s="70"/>
      <c r="AS22" s="70"/>
      <c r="AT22" s="70"/>
      <c r="AU22" s="70"/>
      <c r="AV22" s="70"/>
      <c r="AW22" s="70"/>
      <c r="AX22" s="70"/>
      <c r="AY22" s="70"/>
      <c r="AZ22" s="70"/>
      <c r="BA22" s="70"/>
      <c r="BB22" s="70"/>
      <c r="BC22" s="70"/>
      <c r="BD22" s="70"/>
      <c r="BE22" s="70"/>
      <c r="BF22" s="70"/>
      <c r="BG22" s="70"/>
      <c r="BH22" s="82"/>
      <c r="BI22" s="82"/>
      <c r="BJ22" s="70"/>
      <c r="BK22" s="70"/>
      <c r="BL22" s="70"/>
      <c r="BM22" s="70"/>
    </row>
    <row r="23" spans="1:65" s="61" customFormat="1" ht="3" customHeight="1">
      <c r="H23" s="36"/>
      <c r="I23" s="36"/>
      <c r="J23" s="36"/>
      <c r="N23" s="76"/>
      <c r="O23" s="76"/>
      <c r="P23" s="77"/>
      <c r="Q23" s="70"/>
      <c r="R23" s="70"/>
      <c r="S23" s="76"/>
      <c r="T23" s="76"/>
      <c r="U23" s="70"/>
      <c r="V23" s="70"/>
      <c r="W23" s="70"/>
      <c r="X23" s="70"/>
      <c r="Y23" s="70"/>
      <c r="Z23" s="70"/>
      <c r="AA23" s="70"/>
      <c r="AB23" s="70"/>
      <c r="AC23" s="70"/>
      <c r="AD23" s="70"/>
      <c r="AE23" s="70"/>
      <c r="AF23" s="70"/>
      <c r="AG23" s="70"/>
      <c r="AH23" s="70"/>
      <c r="AI23" s="70"/>
      <c r="AJ23" s="70"/>
      <c r="AK23" s="70"/>
      <c r="AL23" s="70"/>
      <c r="AM23" s="70"/>
      <c r="AN23" s="70"/>
      <c r="AO23" s="70"/>
      <c r="AP23" s="70"/>
      <c r="AQ23" s="70"/>
      <c r="AR23" s="70"/>
      <c r="AS23" s="70"/>
      <c r="AT23" s="70"/>
      <c r="AU23" s="70"/>
      <c r="AV23" s="70"/>
      <c r="AW23" s="70"/>
      <c r="AX23" s="70"/>
      <c r="AY23" s="70"/>
      <c r="AZ23" s="70"/>
      <c r="BA23" s="70"/>
      <c r="BB23" s="70"/>
      <c r="BC23" s="70"/>
      <c r="BD23" s="70"/>
      <c r="BE23" s="70"/>
      <c r="BF23" s="70"/>
      <c r="BG23" s="70"/>
      <c r="BH23" s="82"/>
      <c r="BI23" s="82"/>
      <c r="BJ23" s="70"/>
      <c r="BK23" s="70"/>
      <c r="BL23" s="70"/>
      <c r="BM23" s="70"/>
    </row>
    <row r="24" spans="1:65" s="61" customFormat="1" ht="15" customHeight="1">
      <c r="A24" s="423" t="s">
        <v>36</v>
      </c>
      <c r="B24" s="424"/>
      <c r="C24" s="323" t="s">
        <v>15</v>
      </c>
      <c r="D24" s="170" t="str">
        <f t="shared" ref="D24:D29" si="0">IF($C$19="série",H109,"")</f>
        <v/>
      </c>
      <c r="E24" s="327"/>
      <c r="F24" s="170"/>
      <c r="G24" s="170"/>
      <c r="H24" s="327" t="str">
        <f t="shared" ref="H24:H27" si="1">IF($C$19="série",H115,"")</f>
        <v/>
      </c>
      <c r="I24" s="325"/>
      <c r="J24" s="325"/>
      <c r="K24" s="324"/>
      <c r="L24" s="324"/>
      <c r="M24" s="169">
        <f t="shared" ref="M24:N26" si="2">N109</f>
        <v>1</v>
      </c>
      <c r="N24" s="170" t="str">
        <f t="shared" si="2"/>
        <v>PME - Effectif (société + son éventuel groupe d'appartenance) &lt; 250 personnes</v>
      </c>
      <c r="O24" s="326"/>
      <c r="P24" s="77"/>
      <c r="Q24" s="70"/>
      <c r="R24" s="70"/>
      <c r="S24" s="76"/>
      <c r="T24" s="76"/>
      <c r="U24" s="70"/>
      <c r="V24" s="70"/>
      <c r="W24" s="70"/>
      <c r="X24" s="70"/>
      <c r="Y24" s="70"/>
      <c r="Z24" s="70"/>
      <c r="AA24" s="70"/>
      <c r="AB24" s="70"/>
      <c r="AC24" s="70"/>
      <c r="AD24" s="70"/>
      <c r="AE24" s="70"/>
      <c r="AF24" s="70"/>
      <c r="AG24" s="70"/>
      <c r="AH24" s="70"/>
      <c r="AI24" s="70"/>
      <c r="AJ24" s="70"/>
      <c r="AK24" s="70"/>
      <c r="AL24" s="70"/>
      <c r="AM24" s="70"/>
      <c r="AN24" s="70"/>
      <c r="AO24" s="70"/>
      <c r="AP24" s="70"/>
      <c r="AQ24" s="70"/>
      <c r="AR24" s="70"/>
      <c r="AS24" s="70"/>
      <c r="AT24" s="70"/>
      <c r="AU24" s="70"/>
      <c r="AV24" s="70"/>
      <c r="AW24" s="70"/>
      <c r="AX24" s="70"/>
      <c r="AY24" s="70"/>
      <c r="AZ24" s="70"/>
      <c r="BA24" s="70"/>
      <c r="BB24" s="70"/>
      <c r="BC24" s="70"/>
      <c r="BD24" s="70"/>
      <c r="BE24" s="70"/>
      <c r="BF24" s="70"/>
      <c r="BG24" s="70"/>
      <c r="BH24" s="82"/>
      <c r="BI24" s="82"/>
      <c r="BJ24" s="70"/>
      <c r="BK24" s="70"/>
      <c r="BL24" s="70"/>
      <c r="BM24" s="70"/>
    </row>
    <row r="25" spans="1:65" s="171" customFormat="1" ht="15" customHeight="1">
      <c r="A25" s="423"/>
      <c r="B25" s="424"/>
      <c r="C25" s="323" t="s">
        <v>16</v>
      </c>
      <c r="D25" s="170" t="str">
        <f t="shared" si="0"/>
        <v/>
      </c>
      <c r="E25" s="327"/>
      <c r="F25" s="170"/>
      <c r="G25" s="170"/>
      <c r="H25" s="327" t="str">
        <f t="shared" si="1"/>
        <v/>
      </c>
      <c r="I25" s="327"/>
      <c r="J25" s="327"/>
      <c r="K25" s="327"/>
      <c r="L25" s="327"/>
      <c r="M25" s="169">
        <f t="shared" si="2"/>
        <v>2</v>
      </c>
      <c r="N25" s="170" t="str">
        <f t="shared" si="2"/>
        <v>ETI - Effectif (société + son éventuel groupe d'appartenance) &gt; 250 personnes et &lt; 5.000</v>
      </c>
      <c r="O25" s="328"/>
      <c r="P25" s="172"/>
      <c r="Q25" s="173"/>
      <c r="R25" s="173"/>
      <c r="S25" s="174"/>
      <c r="T25" s="174"/>
      <c r="U25" s="173"/>
      <c r="V25" s="173"/>
      <c r="W25" s="173"/>
      <c r="X25" s="173"/>
      <c r="Y25" s="173"/>
      <c r="Z25" s="173"/>
      <c r="AA25" s="173"/>
      <c r="AB25" s="173"/>
      <c r="AC25" s="173"/>
      <c r="AD25" s="173"/>
      <c r="AE25" s="173"/>
      <c r="AF25" s="173"/>
      <c r="AG25" s="173"/>
      <c r="AH25" s="173"/>
      <c r="AI25" s="173"/>
      <c r="AJ25" s="173"/>
      <c r="AK25" s="173"/>
      <c r="AL25" s="173"/>
      <c r="AM25" s="173"/>
      <c r="AN25" s="173"/>
      <c r="AO25" s="173"/>
      <c r="AP25" s="173"/>
      <c r="AQ25" s="173"/>
      <c r="AR25" s="173"/>
      <c r="AS25" s="173"/>
      <c r="AT25" s="173"/>
      <c r="AU25" s="173"/>
      <c r="AV25" s="173"/>
      <c r="AW25" s="173"/>
      <c r="AX25" s="173"/>
      <c r="AY25" s="173"/>
      <c r="AZ25" s="173"/>
      <c r="BA25" s="173"/>
      <c r="BB25" s="173"/>
      <c r="BC25" s="173"/>
      <c r="BD25" s="173"/>
      <c r="BE25" s="173"/>
      <c r="BF25" s="173"/>
      <c r="BG25" s="173"/>
      <c r="BH25" s="175"/>
      <c r="BI25" s="175"/>
      <c r="BJ25" s="173"/>
      <c r="BK25" s="173"/>
      <c r="BL25" s="173"/>
      <c r="BM25" s="173"/>
    </row>
    <row r="26" spans="1:65" s="171" customFormat="1" ht="15" customHeight="1">
      <c r="A26" s="423"/>
      <c r="B26" s="424"/>
      <c r="C26" s="323" t="s">
        <v>14</v>
      </c>
      <c r="D26" s="170" t="str">
        <f t="shared" si="0"/>
        <v/>
      </c>
      <c r="E26" s="327"/>
      <c r="F26" s="170"/>
      <c r="G26" s="170"/>
      <c r="H26" s="327" t="str">
        <f t="shared" si="1"/>
        <v/>
      </c>
      <c r="I26" s="327"/>
      <c r="J26" s="170"/>
      <c r="K26" s="170"/>
      <c r="L26" s="170"/>
      <c r="M26" s="169">
        <f t="shared" si="2"/>
        <v>3</v>
      </c>
      <c r="N26" s="170" t="str">
        <f t="shared" si="2"/>
        <v>Gd GROUPE - Effectif (société + son éventuel groupe d'appartenance) &gt; 5000 personnes</v>
      </c>
      <c r="O26" s="328"/>
      <c r="P26" s="172"/>
      <c r="Q26" s="173"/>
      <c r="R26" s="173"/>
      <c r="S26" s="174"/>
      <c r="T26" s="174"/>
      <c r="U26" s="173"/>
      <c r="V26" s="173"/>
      <c r="W26" s="173"/>
      <c r="X26" s="173"/>
      <c r="Y26" s="173"/>
      <c r="Z26" s="173"/>
      <c r="AA26" s="173"/>
      <c r="AB26" s="173"/>
      <c r="AC26" s="173"/>
      <c r="AD26" s="173"/>
      <c r="AE26" s="173"/>
      <c r="AF26" s="173"/>
      <c r="AG26" s="173"/>
      <c r="AH26" s="173"/>
      <c r="AI26" s="173"/>
      <c r="AJ26" s="173"/>
      <c r="AK26" s="173"/>
      <c r="AL26" s="173"/>
      <c r="AM26" s="173"/>
      <c r="AN26" s="173"/>
      <c r="AO26" s="173"/>
      <c r="AP26" s="173"/>
      <c r="AQ26" s="173"/>
      <c r="AR26" s="173"/>
      <c r="AS26" s="173"/>
      <c r="AT26" s="173"/>
      <c r="AU26" s="173"/>
      <c r="AV26" s="173"/>
      <c r="AW26" s="173"/>
      <c r="AX26" s="173"/>
      <c r="AY26" s="173"/>
      <c r="AZ26" s="173"/>
      <c r="BA26" s="173"/>
      <c r="BB26" s="173"/>
      <c r="BC26" s="173"/>
      <c r="BD26" s="173"/>
      <c r="BE26" s="173"/>
      <c r="BF26" s="173"/>
      <c r="BG26" s="173"/>
      <c r="BH26" s="175"/>
      <c r="BI26" s="175"/>
      <c r="BJ26" s="173"/>
      <c r="BK26" s="173"/>
      <c r="BL26" s="173"/>
      <c r="BM26" s="173"/>
    </row>
    <row r="27" spans="1:65" s="171" customFormat="1" ht="15" customHeight="1">
      <c r="A27" s="425"/>
      <c r="B27" s="426"/>
      <c r="D27" s="170" t="str">
        <f t="shared" si="0"/>
        <v/>
      </c>
      <c r="E27" s="327"/>
      <c r="F27" s="170"/>
      <c r="G27" s="170"/>
      <c r="H27" s="327" t="str">
        <f t="shared" si="1"/>
        <v/>
      </c>
      <c r="I27" s="327"/>
      <c r="J27" s="327"/>
      <c r="K27" s="327"/>
      <c r="L27" s="327"/>
      <c r="O27" s="328"/>
      <c r="P27" s="172"/>
      <c r="Q27" s="173"/>
      <c r="R27" s="173"/>
      <c r="S27" s="174"/>
      <c r="T27" s="174"/>
      <c r="U27" s="173"/>
      <c r="V27" s="173"/>
      <c r="W27" s="173"/>
      <c r="X27" s="173"/>
      <c r="Y27" s="173"/>
      <c r="Z27" s="173"/>
      <c r="AA27" s="173"/>
      <c r="AB27" s="173"/>
      <c r="AC27" s="173"/>
      <c r="AD27" s="173"/>
      <c r="AE27" s="173"/>
      <c r="AF27" s="173"/>
      <c r="AG27" s="173"/>
      <c r="AH27" s="173"/>
      <c r="AI27" s="173"/>
      <c r="AJ27" s="173"/>
      <c r="AK27" s="173"/>
      <c r="AL27" s="173"/>
      <c r="AM27" s="173"/>
      <c r="AN27" s="173"/>
      <c r="AO27" s="173"/>
      <c r="AP27" s="173"/>
      <c r="AQ27" s="173"/>
      <c r="AR27" s="173"/>
      <c r="AS27" s="173"/>
      <c r="AT27" s="173"/>
      <c r="AU27" s="173"/>
      <c r="AV27" s="173"/>
      <c r="AW27" s="173"/>
      <c r="AX27" s="173"/>
      <c r="AY27" s="173"/>
      <c r="AZ27" s="173"/>
      <c r="BA27" s="173"/>
      <c r="BB27" s="173"/>
      <c r="BC27" s="173"/>
      <c r="BD27" s="173"/>
      <c r="BE27" s="173"/>
      <c r="BF27" s="173"/>
      <c r="BG27" s="173"/>
      <c r="BH27" s="175"/>
      <c r="BI27" s="175"/>
      <c r="BJ27" s="173"/>
      <c r="BK27" s="173"/>
      <c r="BL27" s="173"/>
      <c r="BM27" s="173"/>
    </row>
    <row r="28" spans="1:65" s="171" customFormat="1" ht="15" customHeight="1">
      <c r="A28" s="427" t="s">
        <v>198</v>
      </c>
      <c r="B28" s="539"/>
      <c r="C28" s="327"/>
      <c r="D28" s="170" t="str">
        <f t="shared" si="0"/>
        <v/>
      </c>
      <c r="E28" s="331"/>
      <c r="F28" s="331"/>
      <c r="G28" s="331"/>
      <c r="H28" s="327"/>
      <c r="I28" s="327"/>
      <c r="J28" s="327"/>
      <c r="K28" s="327"/>
      <c r="L28" s="327"/>
      <c r="M28" s="327"/>
      <c r="N28" s="329"/>
      <c r="O28" s="329"/>
      <c r="P28" s="172"/>
      <c r="Q28" s="173"/>
      <c r="R28" s="173"/>
      <c r="S28" s="174"/>
      <c r="T28" s="174"/>
      <c r="U28" s="173"/>
      <c r="V28" s="173"/>
      <c r="W28" s="173"/>
      <c r="X28" s="173"/>
      <c r="Y28" s="173"/>
      <c r="Z28" s="173"/>
      <c r="AA28" s="173"/>
      <c r="AB28" s="173"/>
      <c r="AC28" s="173"/>
      <c r="AD28" s="173"/>
      <c r="AE28" s="173"/>
      <c r="AF28" s="173"/>
      <c r="AG28" s="173"/>
      <c r="AH28" s="173"/>
      <c r="AI28" s="173"/>
      <c r="AJ28" s="173"/>
      <c r="AK28" s="173"/>
      <c r="AL28" s="173"/>
      <c r="AM28" s="173"/>
      <c r="AN28" s="173"/>
      <c r="AO28" s="173"/>
      <c r="AP28" s="173"/>
      <c r="AQ28" s="173"/>
      <c r="AR28" s="173"/>
      <c r="AS28" s="173"/>
      <c r="AT28" s="173"/>
      <c r="AU28" s="173"/>
      <c r="AV28" s="173"/>
      <c r="AW28" s="173"/>
      <c r="AX28" s="173"/>
      <c r="AY28" s="173"/>
      <c r="AZ28" s="173"/>
      <c r="BA28" s="173"/>
      <c r="BB28" s="173"/>
      <c r="BC28" s="173"/>
      <c r="BD28" s="173"/>
      <c r="BE28" s="173"/>
      <c r="BF28" s="173"/>
      <c r="BG28" s="173"/>
      <c r="BH28" s="175"/>
      <c r="BI28" s="175"/>
      <c r="BJ28" s="173"/>
      <c r="BK28" s="173"/>
      <c r="BL28" s="173"/>
      <c r="BM28" s="173"/>
    </row>
    <row r="29" spans="1:65" s="176" customFormat="1" ht="30" customHeight="1">
      <c r="A29" s="428"/>
      <c r="B29" s="539"/>
      <c r="C29" s="330"/>
      <c r="D29" s="170" t="str">
        <f t="shared" si="0"/>
        <v/>
      </c>
      <c r="E29" s="333"/>
      <c r="F29" s="333"/>
      <c r="G29" s="333"/>
      <c r="H29" s="170" t="str">
        <f>IF($C$19="série",H119,"")</f>
        <v/>
      </c>
      <c r="I29" s="331"/>
      <c r="J29" s="331"/>
      <c r="K29" s="331"/>
      <c r="L29" s="331"/>
      <c r="M29" s="331"/>
      <c r="N29" s="332"/>
      <c r="O29" s="332"/>
      <c r="P29" s="177"/>
      <c r="Q29" s="178"/>
      <c r="R29" s="178"/>
      <c r="S29" s="179"/>
      <c r="T29" s="179"/>
      <c r="U29" s="178"/>
      <c r="V29" s="178"/>
      <c r="W29" s="178"/>
      <c r="X29" s="178"/>
      <c r="Y29" s="178"/>
      <c r="Z29" s="178"/>
      <c r="AA29" s="178"/>
      <c r="AB29" s="178"/>
      <c r="AC29" s="178"/>
      <c r="AD29" s="178"/>
      <c r="AE29" s="178"/>
      <c r="AF29" s="178"/>
      <c r="AG29" s="178"/>
      <c r="AH29" s="178"/>
      <c r="AI29" s="178"/>
      <c r="AJ29" s="178"/>
      <c r="AK29" s="178"/>
      <c r="AL29" s="178"/>
      <c r="AM29" s="178"/>
      <c r="AN29" s="178"/>
      <c r="AO29" s="178"/>
      <c r="AP29" s="178"/>
      <c r="AQ29" s="178"/>
      <c r="AR29" s="178"/>
      <c r="AS29" s="178"/>
      <c r="AT29" s="178"/>
      <c r="AU29" s="178"/>
      <c r="AV29" s="178"/>
      <c r="AW29" s="178"/>
      <c r="AX29" s="178"/>
      <c r="AY29" s="178"/>
      <c r="AZ29" s="178"/>
      <c r="BA29" s="178"/>
      <c r="BB29" s="178"/>
      <c r="BC29" s="178"/>
      <c r="BD29" s="178"/>
      <c r="BE29" s="178"/>
      <c r="BF29" s="178"/>
      <c r="BG29" s="178"/>
      <c r="BH29" s="180"/>
      <c r="BI29" s="180"/>
      <c r="BJ29" s="178"/>
      <c r="BK29" s="178"/>
      <c r="BL29" s="178"/>
      <c r="BM29" s="178"/>
    </row>
    <row r="30" spans="1:65" s="181" customFormat="1" ht="15" customHeight="1">
      <c r="A30" s="303" t="s">
        <v>199</v>
      </c>
      <c r="B30" s="312"/>
      <c r="C30" s="333"/>
      <c r="I30" s="334"/>
      <c r="J30" s="334"/>
      <c r="K30" s="333"/>
      <c r="L30" s="333"/>
      <c r="M30" s="333"/>
      <c r="N30" s="335"/>
      <c r="O30" s="335"/>
      <c r="P30" s="183"/>
      <c r="Q30" s="184"/>
      <c r="R30" s="184"/>
      <c r="S30" s="182"/>
      <c r="T30" s="182"/>
      <c r="U30" s="184"/>
      <c r="V30" s="184"/>
      <c r="W30" s="184"/>
      <c r="X30" s="184"/>
      <c r="Y30" s="184"/>
      <c r="Z30" s="184"/>
      <c r="AA30" s="184"/>
      <c r="AB30" s="184"/>
      <c r="AC30" s="184"/>
      <c r="AD30" s="184"/>
      <c r="AE30" s="184"/>
      <c r="AF30" s="184"/>
      <c r="AG30" s="184"/>
      <c r="AH30" s="184"/>
      <c r="AI30" s="184"/>
      <c r="AJ30" s="184"/>
      <c r="AK30" s="184"/>
      <c r="AL30" s="184"/>
      <c r="AM30" s="184"/>
      <c r="AN30" s="184"/>
      <c r="AO30" s="184"/>
      <c r="AP30" s="184"/>
      <c r="AQ30" s="184"/>
      <c r="AR30" s="184"/>
      <c r="AS30" s="184"/>
      <c r="AT30" s="184"/>
      <c r="AU30" s="184"/>
      <c r="AV30" s="184"/>
      <c r="AW30" s="184"/>
      <c r="AX30" s="184"/>
      <c r="AY30" s="184"/>
      <c r="AZ30" s="184"/>
      <c r="BA30" s="184"/>
      <c r="BB30" s="184"/>
      <c r="BC30" s="184"/>
      <c r="BD30" s="184"/>
      <c r="BE30" s="184"/>
      <c r="BF30" s="184"/>
      <c r="BG30" s="184"/>
      <c r="BH30" s="185"/>
      <c r="BI30" s="185"/>
      <c r="BJ30" s="184"/>
      <c r="BK30" s="184"/>
      <c r="BL30" s="184"/>
      <c r="BM30" s="184"/>
    </row>
    <row r="31" spans="1:65" s="37" customFormat="1" ht="8.25" customHeight="1">
      <c r="C31" s="336"/>
      <c r="D31" s="337"/>
      <c r="E31" s="337"/>
      <c r="F31" s="337"/>
      <c r="G31" s="337"/>
      <c r="H31" s="337"/>
      <c r="I31" s="337"/>
      <c r="J31" s="337"/>
      <c r="K31" s="337"/>
      <c r="L31" s="337"/>
      <c r="M31" s="338"/>
      <c r="N31" s="338"/>
      <c r="O31" s="339"/>
      <c r="R31" s="44"/>
      <c r="S31" s="44"/>
      <c r="BH31" s="84"/>
      <c r="BI31" s="84"/>
      <c r="BJ31" s="72"/>
      <c r="BK31" s="72"/>
      <c r="BL31" s="72"/>
    </row>
    <row r="32" spans="1:65" s="37" customFormat="1" ht="26.25" customHeight="1">
      <c r="A32" s="439" t="s">
        <v>9</v>
      </c>
      <c r="B32" s="531" t="s">
        <v>168</v>
      </c>
      <c r="C32" s="532"/>
      <c r="D32" s="532"/>
      <c r="E32" s="532"/>
      <c r="F32" s="532"/>
      <c r="G32" s="535" t="s">
        <v>19</v>
      </c>
      <c r="H32" s="536"/>
      <c r="I32" s="93">
        <v>2015</v>
      </c>
      <c r="J32" s="94">
        <v>2016</v>
      </c>
      <c r="K32" s="435" t="s">
        <v>118</v>
      </c>
      <c r="L32" s="436"/>
      <c r="M32" s="454" t="s">
        <v>65</v>
      </c>
      <c r="N32" s="454" t="s">
        <v>84</v>
      </c>
      <c r="O32" s="457" t="s">
        <v>201</v>
      </c>
      <c r="R32" s="44"/>
      <c r="S32" s="44"/>
      <c r="BH32" s="84"/>
      <c r="BI32" s="84"/>
      <c r="BJ32" s="72"/>
      <c r="BK32" s="72"/>
      <c r="BL32" s="72"/>
    </row>
    <row r="33" spans="1:65" s="37" customFormat="1">
      <c r="A33" s="440"/>
      <c r="B33" s="429"/>
      <c r="C33" s="430"/>
      <c r="D33" s="430"/>
      <c r="E33" s="430"/>
      <c r="F33" s="430"/>
      <c r="G33" s="431"/>
      <c r="H33" s="432"/>
      <c r="I33" s="433" t="s">
        <v>200</v>
      </c>
      <c r="J33" s="434"/>
      <c r="K33" s="437"/>
      <c r="L33" s="438"/>
      <c r="M33" s="455"/>
      <c r="N33" s="455"/>
      <c r="O33" s="458"/>
      <c r="R33" s="44"/>
      <c r="S33" s="44"/>
      <c r="BH33" s="84"/>
      <c r="BI33" s="84"/>
      <c r="BJ33" s="72"/>
      <c r="BK33" s="72"/>
      <c r="BL33" s="72"/>
    </row>
    <row r="34" spans="1:65" s="55" customFormat="1" ht="46.5" customHeight="1">
      <c r="A34" s="441"/>
      <c r="B34" s="533" t="s">
        <v>183</v>
      </c>
      <c r="C34" s="534"/>
      <c r="D34" s="534"/>
      <c r="E34" s="534"/>
      <c r="F34" s="534"/>
      <c r="G34" s="306" t="s">
        <v>184</v>
      </c>
      <c r="H34" s="307" t="s">
        <v>186</v>
      </c>
      <c r="I34" s="164" t="s">
        <v>142</v>
      </c>
      <c r="J34" s="165" t="s">
        <v>143</v>
      </c>
      <c r="K34" s="437"/>
      <c r="L34" s="438"/>
      <c r="M34" s="455"/>
      <c r="N34" s="455"/>
      <c r="O34" s="459"/>
      <c r="P34" s="59"/>
      <c r="Q34" s="37"/>
      <c r="R34" s="44"/>
      <c r="S34" s="44"/>
      <c r="T34" s="37"/>
      <c r="BH34" s="85"/>
      <c r="BI34" s="85"/>
      <c r="BJ34" s="74"/>
      <c r="BK34" s="74"/>
      <c r="BL34" s="73"/>
    </row>
    <row r="35" spans="1:65" s="113" customFormat="1" ht="24" customHeight="1">
      <c r="A35" s="447" t="s">
        <v>124</v>
      </c>
      <c r="B35" s="122"/>
      <c r="C35" s="231" t="s">
        <v>117</v>
      </c>
      <c r="D35" s="231"/>
      <c r="E35" s="231"/>
      <c r="F35" s="231"/>
      <c r="G35" s="236" t="s">
        <v>62</v>
      </c>
      <c r="H35" s="237" t="s">
        <v>185</v>
      </c>
      <c r="I35" s="145" t="s">
        <v>129</v>
      </c>
      <c r="J35" s="145" t="s">
        <v>129</v>
      </c>
      <c r="K35" s="529" t="s">
        <v>66</v>
      </c>
      <c r="L35" s="537" t="s">
        <v>67</v>
      </c>
      <c r="M35" s="455"/>
      <c r="N35" s="455"/>
      <c r="O35" s="157"/>
      <c r="P35" s="58"/>
      <c r="Q35" s="96" t="str">
        <f>'Listes de choix'!A26</f>
        <v>Série</v>
      </c>
      <c r="R35" s="97" t="str">
        <f>'Listes de choix'!A27</f>
        <v>Unitaire</v>
      </c>
      <c r="S35" s="97" t="str">
        <f>'Listes de choix'!A26</f>
        <v>Série</v>
      </c>
      <c r="T35" s="98" t="str">
        <f>'Listes de choix'!A27</f>
        <v>Unitaire</v>
      </c>
      <c r="U35" s="414" t="s">
        <v>189</v>
      </c>
      <c r="V35" s="415"/>
      <c r="W35" s="415"/>
      <c r="X35" s="415"/>
      <c r="Y35" s="415"/>
      <c r="Z35" s="415"/>
      <c r="AA35" s="415"/>
      <c r="AB35" s="415"/>
      <c r="AC35" s="415"/>
      <c r="AD35" s="415"/>
      <c r="AE35" s="415"/>
      <c r="AF35" s="415"/>
      <c r="AG35" s="415"/>
      <c r="AH35" s="415"/>
      <c r="AI35" s="415"/>
      <c r="AJ35" s="415"/>
      <c r="AK35" s="415"/>
      <c r="AL35" s="415"/>
      <c r="AM35" s="415"/>
      <c r="AN35" s="415"/>
      <c r="AO35" s="415"/>
      <c r="AP35" s="415"/>
      <c r="AQ35" s="415"/>
      <c r="AR35" s="415"/>
      <c r="AS35" s="415"/>
      <c r="AT35" s="415"/>
      <c r="AU35" s="416" t="s">
        <v>190</v>
      </c>
      <c r="AV35" s="416"/>
      <c r="AW35" s="416"/>
      <c r="AX35" s="416"/>
      <c r="AY35" s="416"/>
      <c r="AZ35" s="416"/>
      <c r="BA35" s="416"/>
      <c r="BB35" s="416"/>
      <c r="BC35" s="416"/>
      <c r="BD35" s="416"/>
      <c r="BE35" s="416"/>
      <c r="BF35" s="416"/>
      <c r="BG35" s="416"/>
      <c r="BH35" s="85"/>
      <c r="BI35" s="85"/>
      <c r="BJ35" s="74"/>
      <c r="BK35" s="74"/>
      <c r="BL35" s="74"/>
    </row>
    <row r="36" spans="1:65" s="113" customFormat="1" ht="24" customHeight="1">
      <c r="A36" s="449"/>
      <c r="B36" s="123"/>
      <c r="C36" s="232" t="s">
        <v>164</v>
      </c>
      <c r="D36" s="232"/>
      <c r="E36" s="232"/>
      <c r="F36" s="232"/>
      <c r="G36" s="238" t="s">
        <v>10</v>
      </c>
      <c r="H36" s="239" t="str">
        <f>$H$35</f>
        <v>Nbre</v>
      </c>
      <c r="I36" s="146" t="s">
        <v>129</v>
      </c>
      <c r="J36" s="146" t="s">
        <v>129</v>
      </c>
      <c r="K36" s="529"/>
      <c r="L36" s="537"/>
      <c r="M36" s="455"/>
      <c r="N36" s="455"/>
      <c r="O36" s="158"/>
      <c r="P36" s="58"/>
      <c r="Q36" s="99"/>
      <c r="R36" s="100"/>
      <c r="S36" s="101"/>
      <c r="T36" s="102"/>
      <c r="U36" s="249" t="str">
        <f>'Listes de choix'!A27</f>
        <v>Unitaire</v>
      </c>
      <c r="V36" s="250"/>
      <c r="W36" s="251" t="s">
        <v>73</v>
      </c>
      <c r="X36" s="252"/>
      <c r="Y36" s="419" t="str">
        <f>H119</f>
        <v>0. Autres (préciser lequel à DROITE)</v>
      </c>
      <c r="Z36" s="420"/>
      <c r="AA36" s="419" t="str">
        <f>H109</f>
        <v>1. Transformation des plastiques</v>
      </c>
      <c r="AB36" s="420"/>
      <c r="AC36" s="419" t="str">
        <f>H110</f>
        <v>2. Forge et fonderie</v>
      </c>
      <c r="AD36" s="420"/>
      <c r="AE36" s="419" t="str">
        <f>H111</f>
        <v>3. Usinage, décolletage, visserie, boulonnerie</v>
      </c>
      <c r="AF36" s="420"/>
      <c r="AG36" s="419" t="str">
        <f>H112</f>
        <v>4. Assemblage</v>
      </c>
      <c r="AH36" s="420"/>
      <c r="AI36" s="419" t="str">
        <f>H113</f>
        <v>5. Industrie électrique et électronique</v>
      </c>
      <c r="AJ36" s="420"/>
      <c r="AK36" s="419" t="str">
        <f>H114</f>
        <v>6. Découpage, emboutissage</v>
      </c>
      <c r="AL36" s="420"/>
      <c r="AM36" s="419" t="str">
        <f>H115</f>
        <v>7. Traitement de surfaces</v>
      </c>
      <c r="AN36" s="420"/>
      <c r="AO36" s="419" t="str">
        <f>H116</f>
        <v>8. Textiles et garnitures</v>
      </c>
      <c r="AP36" s="420"/>
      <c r="AQ36" s="419" t="str">
        <f>H117</f>
        <v>9. Moulage des caoutchoucs et polymères</v>
      </c>
      <c r="AR36" s="420"/>
      <c r="AS36" s="419" t="str">
        <f>H118</f>
        <v>10. Extrusion des caoutchoucs et polymères</v>
      </c>
      <c r="AT36" s="420"/>
      <c r="AU36" s="103" t="str">
        <f>'Listes de choix'!A27</f>
        <v>Unitaire</v>
      </c>
      <c r="AV36" s="248" t="s">
        <v>73</v>
      </c>
      <c r="AW36" s="417" t="str">
        <f>Y36</f>
        <v>0. Autres (préciser lequel à DROITE)</v>
      </c>
      <c r="AX36" s="417" t="str">
        <f>AA36</f>
        <v>1. Transformation des plastiques</v>
      </c>
      <c r="AY36" s="417" t="str">
        <f>AC36</f>
        <v>2. Forge et fonderie</v>
      </c>
      <c r="AZ36" s="417" t="str">
        <f>AE36</f>
        <v>3. Usinage, décolletage, visserie, boulonnerie</v>
      </c>
      <c r="BA36" s="417" t="str">
        <f>AG36</f>
        <v>4. Assemblage</v>
      </c>
      <c r="BB36" s="417" t="str">
        <f>AI36</f>
        <v>5. Industrie électrique et électronique</v>
      </c>
      <c r="BC36" s="417" t="str">
        <f>AK36</f>
        <v>6. Découpage, emboutissage</v>
      </c>
      <c r="BD36" s="417" t="str">
        <f>AM36</f>
        <v>7. Traitement de surfaces</v>
      </c>
      <c r="BE36" s="417" t="str">
        <f>AO36</f>
        <v>8. Textiles et garnitures</v>
      </c>
      <c r="BF36" s="417" t="str">
        <f>AQ36</f>
        <v>9. Moulage des caoutchoucs et polymères</v>
      </c>
      <c r="BG36" s="419" t="str">
        <f>AS36</f>
        <v>10. Extrusion des caoutchoucs et polymères</v>
      </c>
      <c r="BH36" s="85"/>
      <c r="BI36" s="85"/>
      <c r="BJ36" s="74"/>
      <c r="BK36" s="74"/>
      <c r="BL36" s="74"/>
    </row>
    <row r="37" spans="1:65" s="113" customFormat="1" ht="24" customHeight="1">
      <c r="A37" s="450"/>
      <c r="B37" s="124"/>
      <c r="C37" s="233" t="s">
        <v>165</v>
      </c>
      <c r="D37" s="233"/>
      <c r="E37" s="233"/>
      <c r="F37" s="233"/>
      <c r="G37" s="240" t="s">
        <v>10</v>
      </c>
      <c r="H37" s="241" t="str">
        <f t="shared" ref="H37:H54" si="3">$H$35</f>
        <v>Nbre</v>
      </c>
      <c r="I37" s="147" t="s">
        <v>129</v>
      </c>
      <c r="J37" s="147" t="s">
        <v>129</v>
      </c>
      <c r="K37" s="530"/>
      <c r="L37" s="538"/>
      <c r="M37" s="456"/>
      <c r="N37" s="456"/>
      <c r="O37" s="159"/>
      <c r="P37" s="58"/>
      <c r="Q37" s="99"/>
      <c r="R37" s="100"/>
      <c r="S37" s="101"/>
      <c r="T37" s="102"/>
      <c r="U37" s="217" t="s">
        <v>50</v>
      </c>
      <c r="V37" s="218" t="s">
        <v>51</v>
      </c>
      <c r="W37" s="103" t="str">
        <f>U37</f>
        <v>Bon</v>
      </c>
      <c r="X37" s="104" t="str">
        <f>V37</f>
        <v>Mauvais</v>
      </c>
      <c r="Y37" s="421"/>
      <c r="Z37" s="422"/>
      <c r="AA37" s="421"/>
      <c r="AB37" s="422"/>
      <c r="AC37" s="421"/>
      <c r="AD37" s="422"/>
      <c r="AE37" s="421"/>
      <c r="AF37" s="422"/>
      <c r="AG37" s="421"/>
      <c r="AH37" s="422"/>
      <c r="AI37" s="421"/>
      <c r="AJ37" s="422"/>
      <c r="AK37" s="421"/>
      <c r="AL37" s="422"/>
      <c r="AM37" s="421"/>
      <c r="AN37" s="422"/>
      <c r="AO37" s="421"/>
      <c r="AP37" s="422"/>
      <c r="AQ37" s="421"/>
      <c r="AR37" s="422"/>
      <c r="AS37" s="421"/>
      <c r="AT37" s="422"/>
      <c r="AU37" s="103" t="s">
        <v>50</v>
      </c>
      <c r="AV37" s="103" t="str">
        <f>AU37</f>
        <v>Bon</v>
      </c>
      <c r="AW37" s="418"/>
      <c r="AX37" s="418"/>
      <c r="AY37" s="418"/>
      <c r="AZ37" s="418"/>
      <c r="BA37" s="418"/>
      <c r="BB37" s="418"/>
      <c r="BC37" s="418"/>
      <c r="BD37" s="418"/>
      <c r="BE37" s="418"/>
      <c r="BF37" s="418"/>
      <c r="BG37" s="421"/>
      <c r="BH37" s="85"/>
      <c r="BI37" s="85"/>
      <c r="BJ37" s="74"/>
      <c r="BK37" s="74"/>
      <c r="BL37" s="74"/>
    </row>
    <row r="38" spans="1:65" s="113" customFormat="1" ht="24" customHeight="1">
      <c r="A38" s="447" t="s">
        <v>75</v>
      </c>
      <c r="B38" s="125">
        <v>1</v>
      </c>
      <c r="C38" s="231" t="str">
        <f>IF($C$19='Listes de choix'!A29,"Choisissez d'abord l'activité et le métier",IF($C$19='Listes de choix'!$A$26,Q38,IF($C$19='Listes de choix'!$A$27,R38,IF($C$19=#REF!,#REF!,""))))</f>
        <v>Choisissez d'abord l'activité et le métier</v>
      </c>
      <c r="D38" s="231"/>
      <c r="E38" s="231"/>
      <c r="F38" s="231"/>
      <c r="G38" s="236" t="e">
        <f>IF($C$19='Listes de choix'!$A$26,S38,IF($C$19='Listes de choix'!$A$27,T38,IF($C$19=#REF!,#REF!,"")))</f>
        <v>#REF!</v>
      </c>
      <c r="H38" s="237" t="str">
        <f t="shared" si="3"/>
        <v>Nbre</v>
      </c>
      <c r="I38" s="148" t="s">
        <v>129</v>
      </c>
      <c r="J38" s="148" t="s">
        <v>129</v>
      </c>
      <c r="K38" s="386" t="str">
        <f>IF($C$19='Listes de choix'!$A$29,"",IF($C$19='Listes de choix'!$A$28,"",IF($C$19='Listes de choix'!$A$27,IF(U38="","",U38),IF($C$19='Listes de choix'!$A$26,IF($G$19=0,Y38,IF($G$19=1,AA38,IF($G$19=2,AC38,IF($G$19=3,AE38,IF($G$19=4,AG38,IF($G$19=5,AI38,IF($G$19=6,AK38,IF($G$19=7,AM38,IF($G$19=8,AO38,IF($G$19=9,AQ38,IF($G$19=10,AS38,"")))))))))))))))</f>
        <v/>
      </c>
      <c r="L38" s="390" t="str">
        <f>IF($C$19='Listes de choix'!$A$29,"",IF($C$19='Listes de choix'!$A$28,"",IF($C$19='Listes de choix'!$A$27,IF(V38="","",V38),IF($C$19='Listes de choix'!$A$26,IF($G$19=0,Z38,IF($G$19=1,AB38,IF($G$19=2,AD38,IF($G$19=3,AF38,IF($G$19=4,AH38,IF($G$19=5,AJ38,IF($G$19=6,AL38,IF($G$19=7,AN38,IF($G$19=8,AP38,IF($G$19=9,AR38,IF($G$19=10,AT38,"")))))))))))))))</f>
        <v/>
      </c>
      <c r="M38" s="399" t="str">
        <f>IF($C$19='Listes de choix'!$A$29,"",IF($C$19='Listes de choix'!$A$28,"",IF($C$19='Listes de choix'!$A$27,IF(AU38="","",AU38),IF($C$19='Listes de choix'!$A$26,IF($G$19=1,AX38,IF($G$19=2,AY38,IF($G$19=3,AZ38,IF($G$19=4,BA38,IF($G$19=5,BB38,IF($G$19=6,BC38,IF($G$19=7,BD38,IF($G$19=8,BE38,IF($G$19=9,BF38,IF($G$19=10,BG38,AW38))))))))))))))</f>
        <v/>
      </c>
      <c r="N38" s="225" t="s">
        <v>78</v>
      </c>
      <c r="O38" s="160"/>
      <c r="P38" s="58" t="str">
        <f t="shared" ref="P38:P54" si="4">C38</f>
        <v>Choisissez d'abord l'activité et le métier</v>
      </c>
      <c r="Q38" s="99" t="str">
        <f>'Définitions pour la série'!B6</f>
        <v>Retours usines clients de l'activité automobile</v>
      </c>
      <c r="R38" s="100" t="str">
        <f>'Définitions unitaire et carross'!B7</f>
        <v>Taux de non-conformité client</v>
      </c>
      <c r="S38" s="101" t="str">
        <f>'Définitions pour la série'!D6</f>
        <v>PPM</v>
      </c>
      <c r="T38" s="102" t="str">
        <f>'Définitions unitaire et carross'!D7</f>
        <v>% contrats</v>
      </c>
      <c r="U38" s="266">
        <v>0</v>
      </c>
      <c r="V38" s="267">
        <v>100</v>
      </c>
      <c r="W38" s="268">
        <v>0</v>
      </c>
      <c r="X38" s="269">
        <v>8800</v>
      </c>
      <c r="Y38" s="266">
        <v>0</v>
      </c>
      <c r="Z38" s="267">
        <v>1500</v>
      </c>
      <c r="AA38" s="266">
        <v>0</v>
      </c>
      <c r="AB38" s="267">
        <v>2000</v>
      </c>
      <c r="AC38" s="266">
        <v>1.2</v>
      </c>
      <c r="AD38" s="267">
        <v>4900</v>
      </c>
      <c r="AE38" s="266">
        <v>0</v>
      </c>
      <c r="AF38" s="267">
        <v>4000</v>
      </c>
      <c r="AG38" s="266">
        <v>0</v>
      </c>
      <c r="AH38" s="267">
        <v>1400</v>
      </c>
      <c r="AI38" s="266">
        <v>0</v>
      </c>
      <c r="AJ38" s="267">
        <v>2500</v>
      </c>
      <c r="AK38" s="266">
        <v>0</v>
      </c>
      <c r="AL38" s="267">
        <v>8800</v>
      </c>
      <c r="AM38" s="266">
        <v>0</v>
      </c>
      <c r="AN38" s="267">
        <v>3900</v>
      </c>
      <c r="AO38" s="266">
        <v>0</v>
      </c>
      <c r="AP38" s="267">
        <v>1200</v>
      </c>
      <c r="AQ38" s="266">
        <v>0</v>
      </c>
      <c r="AR38" s="267">
        <v>150</v>
      </c>
      <c r="AS38" s="266">
        <v>0</v>
      </c>
      <c r="AT38" s="267">
        <v>120</v>
      </c>
      <c r="AU38" s="253">
        <v>0</v>
      </c>
      <c r="AV38" s="253">
        <f t="shared" ref="AV38:AV53" si="5">AVERAGE(AW38:BG38)</f>
        <v>3.0395454545454546</v>
      </c>
      <c r="AW38" s="254">
        <v>1.4</v>
      </c>
      <c r="AX38" s="254">
        <v>3.06</v>
      </c>
      <c r="AY38" s="254">
        <v>2.33</v>
      </c>
      <c r="AZ38" s="254">
        <v>0.36499999999999999</v>
      </c>
      <c r="BA38" s="254">
        <v>1.57</v>
      </c>
      <c r="BB38" s="254">
        <v>0.9</v>
      </c>
      <c r="BC38" s="254">
        <v>1.8</v>
      </c>
      <c r="BD38" s="254">
        <v>3.06</v>
      </c>
      <c r="BE38" s="254">
        <v>7</v>
      </c>
      <c r="BF38" s="254">
        <v>4.7</v>
      </c>
      <c r="BG38" s="254">
        <v>7.25</v>
      </c>
      <c r="BH38" s="85"/>
      <c r="BI38" s="85"/>
      <c r="BJ38" s="74"/>
      <c r="BK38" s="74"/>
      <c r="BL38" s="74"/>
    </row>
    <row r="39" spans="1:65" s="113" customFormat="1" ht="24" customHeight="1">
      <c r="A39" s="450"/>
      <c r="B39" s="124">
        <v>2</v>
      </c>
      <c r="C39" s="233" t="e">
        <f>IF($C$19='Listes de choix'!$A$26,Q39,IF($C$19='Listes de choix'!$A$27,R39,IF($C$19=#REF!,#REF!,"")))</f>
        <v>#REF!</v>
      </c>
      <c r="D39" s="233"/>
      <c r="E39" s="233"/>
      <c r="F39" s="233"/>
      <c r="G39" s="240" t="e">
        <f>IF($C$19='Listes de choix'!$A$26,S39,IF($C$19='Listes de choix'!$A$27,T39,IF($C$19=#REF!,#REF!,"")))</f>
        <v>#REF!</v>
      </c>
      <c r="H39" s="241" t="str">
        <f t="shared" si="3"/>
        <v>Nbre</v>
      </c>
      <c r="I39" s="155" t="s">
        <v>129</v>
      </c>
      <c r="J39" s="155" t="s">
        <v>129</v>
      </c>
      <c r="K39" s="404" t="str">
        <f>IF($C$19='Listes de choix'!$A$29,"",IF($C$19='Listes de choix'!$A$28,"",IF($C$19='Listes de choix'!$A$27,IF(U39="","",U39),IF($C$19='Listes de choix'!$A$26,IF($G$19=0,Y39,IF($G$19=1,AA39,IF($G$19=2,AC39,IF($G$19=3,AE39,IF($G$19=4,AG39,IF($G$19=5,AI39,IF($G$19=6,AK39,IF($G$19=7,AM39,IF($G$19=8,AO39,IF($G$19=9,AQ39,IF($G$19=10,AS39,"")))))))))))))))</f>
        <v/>
      </c>
      <c r="L39" s="402" t="str">
        <f>IF($C$19='Listes de choix'!$A$29,"",IF($C$19='Listes de choix'!$A$28,"",IF($C$19='Listes de choix'!$A$27,IF(V39="","",V39),IF($C$19='Listes de choix'!$A$26,IF($G$19=0,Z39,IF($G$19=1,AB39,IF($G$19=2,AD39,IF($G$19=3,AF39,IF($G$19=4,AH39,IF($G$19=5,AJ39,IF($G$19=6,AL39,IF($G$19=7,AN39,IF($G$19=8,AP39,IF($G$19=9,AR39,IF($G$19=10,AT39,"")))))))))))))))</f>
        <v/>
      </c>
      <c r="M39" s="403" t="str">
        <f>IF($C$19='Listes de choix'!$A$29,"",IF($C$19='Listes de choix'!$A$28,"",IF($C$19='Listes de choix'!$A$27,IF(AU39="","",AU39),IF($C$19='Listes de choix'!$A$26,IF($G$19=1,AX39,IF($G$19=2,AY39,IF($G$19=3,AZ39,IF($G$19=4,BA39,IF($G$19=5,BB39,IF($G$19=6,BC39,IF($G$19=7,BD39,IF($G$19=8,BE39,IF($G$19=9,BF39,IF($G$19=10,BG39,AW39))))))))))))))</f>
        <v/>
      </c>
      <c r="N39" s="226" t="s">
        <v>78</v>
      </c>
      <c r="O39" s="159"/>
      <c r="P39" s="95" t="e">
        <f t="shared" si="4"/>
        <v>#REF!</v>
      </c>
      <c r="Q39" s="99" t="str">
        <f>'Définitions pour la série'!B8</f>
        <v>Coût des rebuts et retouches (non qualité interne)</v>
      </c>
      <c r="R39" s="100" t="str">
        <f>'Définitions unitaire et carross'!B9</f>
        <v>Coût des rebuts et retouches (non qualité interne)</v>
      </c>
      <c r="S39" s="101" t="str">
        <f>'Définitions pour la série'!D8</f>
        <v>%CA</v>
      </c>
      <c r="T39" s="102" t="str">
        <f>'Définitions unitaire et carross'!D9</f>
        <v>%CA</v>
      </c>
      <c r="U39" s="270">
        <v>0</v>
      </c>
      <c r="V39" s="271">
        <v>15</v>
      </c>
      <c r="W39" s="272">
        <v>0</v>
      </c>
      <c r="X39" s="273">
        <v>20</v>
      </c>
      <c r="Y39" s="270">
        <v>0</v>
      </c>
      <c r="Z39" s="271">
        <v>7</v>
      </c>
      <c r="AA39" s="270">
        <v>0</v>
      </c>
      <c r="AB39" s="271">
        <v>7</v>
      </c>
      <c r="AC39" s="270">
        <v>0</v>
      </c>
      <c r="AD39" s="271">
        <v>6</v>
      </c>
      <c r="AE39" s="270">
        <v>0</v>
      </c>
      <c r="AF39" s="271">
        <v>6</v>
      </c>
      <c r="AG39" s="270">
        <v>0</v>
      </c>
      <c r="AH39" s="271">
        <v>3</v>
      </c>
      <c r="AI39" s="270">
        <v>0</v>
      </c>
      <c r="AJ39" s="271">
        <v>3</v>
      </c>
      <c r="AK39" s="270">
        <v>0</v>
      </c>
      <c r="AL39" s="271">
        <v>5.2</v>
      </c>
      <c r="AM39" s="270">
        <v>0</v>
      </c>
      <c r="AN39" s="271">
        <v>20</v>
      </c>
      <c r="AO39" s="270">
        <v>0</v>
      </c>
      <c r="AP39" s="271">
        <v>2</v>
      </c>
      <c r="AQ39" s="270">
        <v>0</v>
      </c>
      <c r="AR39" s="271">
        <v>5.3</v>
      </c>
      <c r="AS39" s="270">
        <v>0</v>
      </c>
      <c r="AT39" s="271">
        <v>7.8</v>
      </c>
      <c r="AU39" s="255">
        <v>1.4493506493506499E-3</v>
      </c>
      <c r="AV39" s="255">
        <f t="shared" si="5"/>
        <v>0.38595000000000002</v>
      </c>
      <c r="AW39" s="398">
        <v>0.13070000000000001</v>
      </c>
      <c r="AX39" s="398">
        <v>0.1</v>
      </c>
      <c r="AY39" s="398">
        <v>0.71699999999999997</v>
      </c>
      <c r="AZ39" s="398">
        <v>0.13800000000000001</v>
      </c>
      <c r="BA39" s="398">
        <v>2.9700000000000001E-2</v>
      </c>
      <c r="BB39" s="398">
        <v>0.183</v>
      </c>
      <c r="BC39" s="398">
        <v>0.11700000000000001</v>
      </c>
      <c r="BD39" s="398">
        <v>0.1</v>
      </c>
      <c r="BE39" s="398">
        <v>9.7549999999999998E-2</v>
      </c>
      <c r="BF39" s="398">
        <v>0.58750000000000002</v>
      </c>
      <c r="BG39" s="398">
        <v>2.0449999999999999</v>
      </c>
      <c r="BH39" s="85"/>
      <c r="BI39" s="85"/>
      <c r="BJ39" s="74"/>
      <c r="BK39" s="74"/>
      <c r="BL39" s="74"/>
    </row>
    <row r="40" spans="1:65" s="113" customFormat="1" ht="24" customHeight="1">
      <c r="A40" s="498" t="s">
        <v>76</v>
      </c>
      <c r="B40" s="125">
        <v>3</v>
      </c>
      <c r="C40" s="231" t="e">
        <f>IF($C$19='Listes de choix'!$A$26,Q40,IF($C$19='Listes de choix'!$A$27,R40,IF($C$19=#REF!,#REF!,"")))</f>
        <v>#REF!</v>
      </c>
      <c r="D40" s="231"/>
      <c r="E40" s="231"/>
      <c r="F40" s="231"/>
      <c r="G40" s="236" t="e">
        <f>IF($C$19='Listes de choix'!$A$26,S40,IF($C$19='Listes de choix'!$A$27,T40,IF($C$19=#REF!,#REF!,"")))</f>
        <v>#REF!</v>
      </c>
      <c r="H40" s="237" t="str">
        <f t="shared" si="3"/>
        <v>Nbre</v>
      </c>
      <c r="I40" s="150" t="s">
        <v>129</v>
      </c>
      <c r="J40" s="150" t="s">
        <v>129</v>
      </c>
      <c r="K40" s="386" t="str">
        <f>IF($C$19='Listes de choix'!$A$29,"",IF($C$19='Listes de choix'!$A$28,"",IF($C$19='Listes de choix'!$A$27,IF(U40="","",U40),IF($C$19='Listes de choix'!$A$26,IF($G$19=0,Y40,IF($G$19=1,AA40,IF($G$19=2,AC40,IF($G$19=3,AE40,IF($G$19=4,AG40,IF($G$19=5,AI40,IF($G$19=6,AK40,IF($G$19=7,AM40,IF($G$19=8,AO40,IF($G$19=9,AQ40,IF($G$19=10,AS40,"")))))))))))))))</f>
        <v/>
      </c>
      <c r="L40" s="390" t="str">
        <f>IF($C$19='Listes de choix'!$A$29,"",IF($C$19='Listes de choix'!$A$28,"",IF($C$19='Listes de choix'!$A$27,IF(V40="","",V40),IF($C$19='Listes de choix'!$A$26,IF($G$19=0,Z40,IF($G$19=1,AB40,IF($G$19=2,AD40,IF($G$19=3,AF40,IF($G$19=4,AH40,IF($G$19=5,AJ40,IF($G$19=6,AL40,IF($G$19=7,AN40,IF($G$19=8,AP40,IF($G$19=9,AR40,IF($G$19=10,AT40,"")))))))))))))))</f>
        <v/>
      </c>
      <c r="M40" s="399" t="str">
        <f>IF($C$19='Listes de choix'!$A$29,"",IF($C$19='Listes de choix'!$A$28,"",IF($C$19='Listes de choix'!$A$27,IF(AU40="","",AU40),IF($C$19='Listes de choix'!$A$26,IF($G$19=1,AX40,IF($G$19=2,AY40,IF($G$19=3,AZ40,IF($G$19=4,BA40,IF($G$19=5,BB40,IF($G$19=6,BC40,IF($G$19=7,BD40,IF($G$19=8,BE40,IF($G$19=9,BF40,IF($G$19=10,BG40,AW40))))))))))))))</f>
        <v/>
      </c>
      <c r="N40" s="225" t="s">
        <v>79</v>
      </c>
      <c r="O40" s="160"/>
      <c r="P40" s="58" t="e">
        <f t="shared" si="4"/>
        <v>#REF!</v>
      </c>
      <c r="Q40" s="99" t="str">
        <f>'Définitions pour la série'!B10</f>
        <v>Rotation des stocks totaux</v>
      </c>
      <c r="R40" s="100" t="str">
        <f>'Définitions unitaire et carross'!B11</f>
        <v>Rotation des stocks totaux</v>
      </c>
      <c r="S40" s="101" t="str">
        <f>'Définitions pour la série'!D10</f>
        <v>Nombre</v>
      </c>
      <c r="T40" s="102" t="str">
        <f>'Définitions unitaire et carross'!D11</f>
        <v>Nombre</v>
      </c>
      <c r="U40" s="274">
        <v>400</v>
      </c>
      <c r="V40" s="275">
        <v>2</v>
      </c>
      <c r="W40" s="276">
        <v>200</v>
      </c>
      <c r="X40" s="277">
        <v>2.2999999999999998</v>
      </c>
      <c r="Y40" s="278">
        <v>35</v>
      </c>
      <c r="Z40" s="275">
        <v>4.3</v>
      </c>
      <c r="AA40" s="278">
        <v>200</v>
      </c>
      <c r="AB40" s="275">
        <v>3.5</v>
      </c>
      <c r="AC40" s="278">
        <v>30</v>
      </c>
      <c r="AD40" s="275">
        <v>4.68</v>
      </c>
      <c r="AE40" s="278">
        <v>70</v>
      </c>
      <c r="AF40" s="275">
        <v>3.9</v>
      </c>
      <c r="AG40" s="278">
        <v>120</v>
      </c>
      <c r="AH40" s="275">
        <v>3.9</v>
      </c>
      <c r="AI40" s="278">
        <v>40</v>
      </c>
      <c r="AJ40" s="275">
        <v>3.4</v>
      </c>
      <c r="AK40" s="278">
        <v>40</v>
      </c>
      <c r="AL40" s="275">
        <v>2.2999999999999998</v>
      </c>
      <c r="AM40" s="278">
        <v>35</v>
      </c>
      <c r="AN40" s="275">
        <v>10</v>
      </c>
      <c r="AO40" s="278">
        <v>40</v>
      </c>
      <c r="AP40" s="275">
        <v>7</v>
      </c>
      <c r="AQ40" s="278">
        <v>60</v>
      </c>
      <c r="AR40" s="275">
        <v>7</v>
      </c>
      <c r="AS40" s="278">
        <v>45</v>
      </c>
      <c r="AT40" s="275">
        <v>10</v>
      </c>
      <c r="AU40" s="253">
        <v>97.906909090908897</v>
      </c>
      <c r="AV40" s="253">
        <f t="shared" si="5"/>
        <v>34.894836437365306</v>
      </c>
      <c r="AW40" s="256">
        <v>34.161909420289902</v>
      </c>
      <c r="AX40" s="256">
        <v>40.71</v>
      </c>
      <c r="AY40" s="256">
        <v>26.774999999999999</v>
      </c>
      <c r="AZ40" s="256">
        <v>23.064291390728499</v>
      </c>
      <c r="BA40" s="256">
        <v>55.349999999999902</v>
      </c>
      <c r="BB40" s="256">
        <v>33.950000000000003</v>
      </c>
      <c r="BC40" s="256">
        <v>31.75</v>
      </c>
      <c r="BD40" s="256">
        <v>40.71</v>
      </c>
      <c r="BE40" s="256">
        <v>31.97</v>
      </c>
      <c r="BF40" s="256">
        <v>25.902000000000001</v>
      </c>
      <c r="BG40" s="256">
        <v>39.5</v>
      </c>
      <c r="BH40" s="86" t="e">
        <f>+I40*I45</f>
        <v>#VALUE!</v>
      </c>
      <c r="BI40" s="86" t="e">
        <f>+J40*J45</f>
        <v>#VALUE!</v>
      </c>
      <c r="BJ40" s="74"/>
      <c r="BK40" s="74"/>
      <c r="BL40" s="74"/>
    </row>
    <row r="41" spans="1:65" s="113" customFormat="1" ht="24" customHeight="1">
      <c r="A41" s="499"/>
      <c r="B41" s="126">
        <v>4</v>
      </c>
      <c r="C41" s="232" t="e">
        <f>IF($C$19='Listes de choix'!$A$26,Q41,IF($C$19='Listes de choix'!$A$27,R41,IF($C$19=#REF!,#REF!,"")))</f>
        <v>#REF!</v>
      </c>
      <c r="D41" s="232"/>
      <c r="E41" s="232"/>
      <c r="F41" s="232"/>
      <c r="G41" s="242" t="e">
        <f>IF($C$19='Listes de choix'!$A$26,S41,IF($C$19='Listes de choix'!$A$27,T41,IF($C$19=#REF!,#REF!,"")))</f>
        <v>#REF!</v>
      </c>
      <c r="H41" s="243" t="str">
        <f t="shared" si="3"/>
        <v>Nbre</v>
      </c>
      <c r="I41" s="151" t="s">
        <v>129</v>
      </c>
      <c r="J41" s="151" t="s">
        <v>129</v>
      </c>
      <c r="K41" s="388" t="str">
        <f>IF($C$19='Listes de choix'!$A$29,"",IF($C$19='Listes de choix'!$A$28,"",IF($C$19='Listes de choix'!$A$27,IF(U41="","",U41),IF($C$19='Listes de choix'!$A$26,IF($G$19=0,Y41,IF($G$19=1,AA41,IF($G$19=2,AC41,IF($G$19=3,AE41,IF($G$19=4,AG41,IF($G$19=5,AI41,IF($G$19=6,AK41,IF($G$19=7,AM41,IF($G$19=8,AO41,IF($G$19=9,AQ41,IF($G$19=10,AS41,"")))))))))))))))</f>
        <v/>
      </c>
      <c r="L41" s="392" t="str">
        <f>IF($C$19='Listes de choix'!$A$29,"",IF($C$19='Listes de choix'!$A$28,"",IF($C$19='Listes de choix'!$A$27,IF(V41="","",V41),IF($C$19='Listes de choix'!$A$26,IF($G$19=0,Z41,IF($G$19=1,AB41,IF($G$19=2,AD41,IF($G$19=3,AF41,IF($G$19=4,AH41,IF($G$19=5,AJ41,IF($G$19=6,AL41,IF($G$19=7,AN41,IF($G$19=8,AP41,IF($G$19=9,AR41,IF($G$19=10,AT41,"")))))))))))))))</f>
        <v/>
      </c>
      <c r="M41" s="401" t="str">
        <f>IF($C$19='Listes de choix'!$A$29,"",IF($C$19='Listes de choix'!$A$28,"",IF($C$19='Listes de choix'!$A$27,IF(AU41="","",AU41),IF($C$19='Listes de choix'!$A$26,IF($G$19=1,AX41,IF($G$19=2,AY41,IF($G$19=3,AZ41,IF($G$19=4,BA41,IF($G$19=5,BB41,IF($G$19=6,BC41,IF($G$19=7,BD41,IF($G$19=8,BE41,IF($G$19=9,BF41,IF($G$19=10,BG41,AW41))))))))))))))</f>
        <v/>
      </c>
      <c r="N41" s="227" t="s">
        <v>79</v>
      </c>
      <c r="O41" s="157" t="s">
        <v>204</v>
      </c>
      <c r="P41" s="58" t="e">
        <f t="shared" si="4"/>
        <v>#REF!</v>
      </c>
      <c r="Q41" s="99" t="str">
        <f>'Définitions pour la série'!B12</f>
        <v>Taux de rendement synthétique</v>
      </c>
      <c r="R41" s="100" t="str">
        <f>'Définitions unitaire et carross'!B13</f>
        <v>Taux de rendement synthétique</v>
      </c>
      <c r="S41" s="101" t="str">
        <f>'Définitions pour la série'!D12</f>
        <v>%</v>
      </c>
      <c r="T41" s="102" t="str">
        <f>'Définitions unitaire et carross'!D13</f>
        <v>%</v>
      </c>
      <c r="U41" s="279">
        <v>98</v>
      </c>
      <c r="V41" s="280">
        <v>25</v>
      </c>
      <c r="W41" s="276">
        <v>99</v>
      </c>
      <c r="X41" s="277">
        <v>35</v>
      </c>
      <c r="Y41" s="279">
        <v>95</v>
      </c>
      <c r="Z41" s="280">
        <v>45</v>
      </c>
      <c r="AA41" s="279">
        <v>99</v>
      </c>
      <c r="AB41" s="280">
        <v>40</v>
      </c>
      <c r="AC41" s="279">
        <v>90</v>
      </c>
      <c r="AD41" s="280">
        <v>45</v>
      </c>
      <c r="AE41" s="279">
        <v>95</v>
      </c>
      <c r="AF41" s="280">
        <v>50</v>
      </c>
      <c r="AG41" s="279">
        <v>97.8</v>
      </c>
      <c r="AH41" s="280">
        <v>55</v>
      </c>
      <c r="AI41" s="279">
        <v>96</v>
      </c>
      <c r="AJ41" s="280">
        <v>60</v>
      </c>
      <c r="AK41" s="279">
        <v>92</v>
      </c>
      <c r="AL41" s="280">
        <v>40</v>
      </c>
      <c r="AM41" s="279">
        <v>95</v>
      </c>
      <c r="AN41" s="280">
        <v>70</v>
      </c>
      <c r="AO41" s="279">
        <v>93.9</v>
      </c>
      <c r="AP41" s="280">
        <v>35</v>
      </c>
      <c r="AQ41" s="279">
        <v>90</v>
      </c>
      <c r="AR41" s="280">
        <v>60</v>
      </c>
      <c r="AS41" s="279">
        <v>83.2</v>
      </c>
      <c r="AT41" s="280">
        <v>67</v>
      </c>
      <c r="AU41" s="253">
        <v>83.95</v>
      </c>
      <c r="AV41" s="253">
        <f t="shared" si="5"/>
        <v>89.199454545454557</v>
      </c>
      <c r="AW41" s="257">
        <v>89.977500000000006</v>
      </c>
      <c r="AX41" s="257">
        <v>92.055000000000007</v>
      </c>
      <c r="AY41" s="257">
        <v>87.69</v>
      </c>
      <c r="AZ41" s="257">
        <v>87.004499999999993</v>
      </c>
      <c r="BA41" s="257">
        <v>95.435000000000002</v>
      </c>
      <c r="BB41" s="257">
        <v>91.441999999999993</v>
      </c>
      <c r="BC41" s="257">
        <v>86.3</v>
      </c>
      <c r="BD41" s="257">
        <v>92.055000000000007</v>
      </c>
      <c r="BE41" s="257">
        <v>93.72</v>
      </c>
      <c r="BF41" s="257">
        <v>82.864999999999995</v>
      </c>
      <c r="BG41" s="257">
        <v>82.65</v>
      </c>
      <c r="BH41" s="85"/>
      <c r="BI41" s="85"/>
      <c r="BJ41" s="74"/>
      <c r="BK41" s="74"/>
      <c r="BL41" s="74"/>
    </row>
    <row r="42" spans="1:65" s="113" customFormat="1" ht="24" customHeight="1">
      <c r="A42" s="499"/>
      <c r="B42" s="126">
        <v>5</v>
      </c>
      <c r="C42" s="232" t="e">
        <f>IF($C$19='Listes de choix'!$A$26,Q42,IF($C$19='Listes de choix'!$A$27,R42,IF($C$19=#REF!,#REF!,"")))</f>
        <v>#REF!</v>
      </c>
      <c r="D42" s="232"/>
      <c r="E42" s="232"/>
      <c r="F42" s="232"/>
      <c r="G42" s="242" t="e">
        <f>IF($C$19='Listes de choix'!$A$26,S42,IF($C$19='Listes de choix'!$A$27,T42,IF($C$19=#REF!,#REF!,"")))</f>
        <v>#REF!</v>
      </c>
      <c r="H42" s="243" t="str">
        <f t="shared" si="3"/>
        <v>Nbre</v>
      </c>
      <c r="I42" s="151" t="s">
        <v>129</v>
      </c>
      <c r="J42" s="151" t="s">
        <v>129</v>
      </c>
      <c r="K42" s="388" t="str">
        <f>IF($C$19='Listes de choix'!$A$29,"",IF($C$19='Listes de choix'!$A$28,"",IF($C$19='Listes de choix'!$A$27,IF(U42="","",U42),IF($C$19='Listes de choix'!$A$26,IF($G$19=0,Y42,IF($G$19=1,AA42,IF($G$19=2,AC42,IF($G$19=3,AE42,IF($G$19=4,AG42,IF($G$19=5,AI42,IF($G$19=6,AK42,IF($G$19=7,AM42,IF($G$19=8,AO42,IF($G$19=9,AQ42,IF($G$19=10,AS42,"")))))))))))))))</f>
        <v/>
      </c>
      <c r="L42" s="392" t="str">
        <f>IF($C$19='Listes de choix'!$A$29,"",IF($C$19='Listes de choix'!$A$28,"",IF($C$19='Listes de choix'!$A$27,IF(V42="","",V42),IF($C$19='Listes de choix'!$A$26,IF($G$19=0,Z42,IF($G$19=1,AB42,IF($G$19=2,AD42,IF($G$19=3,AF42,IF($G$19=4,AH42,IF($G$19=5,AJ42,IF($G$19=6,AL42,IF($G$19=7,AN42,IF($G$19=8,AP42,IF($G$19=9,AR42,IF($G$19=10,AT42,"")))))))))))))))</f>
        <v/>
      </c>
      <c r="M42" s="401" t="str">
        <f>IF($C$19='Listes de choix'!$A$29,"",IF($C$19='Listes de choix'!$A$28,"",IF($C$19='Listes de choix'!$A$27,IF(AU42="","",AU42),IF($C$19='Listes de choix'!$A$26,IF($G$19=1,AX42,IF($G$19=2,AY42,IF($G$19=3,AZ42,IF($G$19=4,BA42,IF($G$19=5,BB42,IF($G$19=6,BC42,IF($G$19=7,BD42,IF($G$19=8,BE42,IF($G$19=9,BF42,IF($G$19=10,BG42,AW42))))))))))))))</f>
        <v/>
      </c>
      <c r="N42" s="227" t="s">
        <v>79</v>
      </c>
      <c r="O42" s="157"/>
      <c r="P42" s="58" t="e">
        <f t="shared" si="4"/>
        <v>#REF!</v>
      </c>
      <c r="Q42" s="99" t="str">
        <f>'Définitions pour la série'!B15</f>
        <v>Utilisation des surfaces</v>
      </c>
      <c r="R42" s="100" t="str">
        <f>'Définitions unitaire et carross'!B15</f>
        <v>Utilisation des surfaces</v>
      </c>
      <c r="S42" s="101" t="str">
        <f>'Définitions pour la série'!D15</f>
        <v>k€ / m²</v>
      </c>
      <c r="T42" s="102" t="str">
        <f>'Définitions unitaire et carross'!D15</f>
        <v>k€ / m²</v>
      </c>
      <c r="U42" s="281">
        <v>35</v>
      </c>
      <c r="V42" s="282">
        <v>0.35</v>
      </c>
      <c r="W42" s="283">
        <v>45</v>
      </c>
      <c r="X42" s="284">
        <v>0.35</v>
      </c>
      <c r="Y42" s="281">
        <v>9</v>
      </c>
      <c r="Z42" s="282">
        <v>0.6</v>
      </c>
      <c r="AA42" s="281">
        <v>11</v>
      </c>
      <c r="AB42" s="282">
        <v>0.48709999999999998</v>
      </c>
      <c r="AC42" s="281">
        <v>4.5</v>
      </c>
      <c r="AD42" s="282">
        <v>0.8</v>
      </c>
      <c r="AE42" s="281">
        <v>8</v>
      </c>
      <c r="AF42" s="282">
        <v>0.45</v>
      </c>
      <c r="AG42" s="281">
        <v>20</v>
      </c>
      <c r="AH42" s="282">
        <v>0.35</v>
      </c>
      <c r="AI42" s="281">
        <v>45</v>
      </c>
      <c r="AJ42" s="282">
        <v>0.84</v>
      </c>
      <c r="AK42" s="281">
        <v>5.6938103536647899</v>
      </c>
      <c r="AL42" s="282">
        <v>0.7</v>
      </c>
      <c r="AM42" s="281">
        <v>4.5</v>
      </c>
      <c r="AN42" s="282">
        <v>0.38666666666666699</v>
      </c>
      <c r="AO42" s="281">
        <v>5</v>
      </c>
      <c r="AP42" s="282">
        <v>0.4</v>
      </c>
      <c r="AQ42" s="281">
        <v>6</v>
      </c>
      <c r="AR42" s="282">
        <v>0.8</v>
      </c>
      <c r="AS42" s="281">
        <v>4.04</v>
      </c>
      <c r="AT42" s="282">
        <v>1.4</v>
      </c>
      <c r="AU42" s="255">
        <v>9.5099999999999891</v>
      </c>
      <c r="AV42" s="255">
        <f t="shared" si="5"/>
        <v>7.8717132752124064</v>
      </c>
      <c r="AW42" s="258">
        <v>7.2719370000000003</v>
      </c>
      <c r="AX42" s="258">
        <v>5.3023454157782499</v>
      </c>
      <c r="AY42" s="258">
        <v>3.3570000000000002</v>
      </c>
      <c r="AZ42" s="258">
        <v>5.6151402410145703</v>
      </c>
      <c r="BA42" s="258">
        <v>11.6236956521739</v>
      </c>
      <c r="BB42" s="258">
        <v>33.353499999999997</v>
      </c>
      <c r="BC42" s="258">
        <v>4.1033823025915099</v>
      </c>
      <c r="BD42" s="258">
        <v>5.3023454157782499</v>
      </c>
      <c r="BE42" s="258">
        <v>1.9279999999999999</v>
      </c>
      <c r="BF42" s="258">
        <v>4.8265000000000002</v>
      </c>
      <c r="BG42" s="258">
        <v>3.9049999999999998</v>
      </c>
      <c r="BH42" s="87" t="str">
        <f>+I42</f>
        <v>ND</v>
      </c>
      <c r="BI42" s="87" t="e">
        <f>+I42*$J$35/$I$35</f>
        <v>#VALUE!</v>
      </c>
      <c r="BJ42" s="74"/>
      <c r="BK42" s="74"/>
      <c r="BL42" s="74"/>
    </row>
    <row r="43" spans="1:65" s="113" customFormat="1" ht="24" customHeight="1">
      <c r="A43" s="499"/>
      <c r="B43" s="126">
        <v>6</v>
      </c>
      <c r="C43" s="232" t="e">
        <f>IF($C$19='Listes de choix'!$A$26,Q43,IF($C$19='Listes de choix'!$A$27,R43,IF($C$19=#REF!,#REF!,"")))</f>
        <v>#REF!</v>
      </c>
      <c r="D43" s="232"/>
      <c r="E43" s="232"/>
      <c r="F43" s="232"/>
      <c r="G43" s="242" t="e">
        <f>IF($C$19='Listes de choix'!$A$26,S43,IF($C$19='Listes de choix'!$A$27,T43,IF($C$19=#REF!,#REF!,"")))</f>
        <v>#REF!</v>
      </c>
      <c r="H43" s="243" t="str">
        <f t="shared" si="3"/>
        <v>Nbre</v>
      </c>
      <c r="I43" s="308" t="s">
        <v>129</v>
      </c>
      <c r="J43" s="308" t="s">
        <v>129</v>
      </c>
      <c r="K43" s="388" t="str">
        <f>IF($C$19='Listes de choix'!$A$29,"",IF($C$19='Listes de choix'!$A$28,"",IF($C$19='Listes de choix'!$A$27,IF(U43="","",U43),IF($C$19='Listes de choix'!$A$26,IF($G$19=0,Y43,IF($G$19=1,AA43,IF($G$19=2,AC43,IF($G$19=3,AE43,IF($G$19=4,AG43,IF($G$19=5,AI43,IF($G$19=6,AK43,IF($G$19=7,AM43,IF($G$19=8,AO43,IF($G$19=9,AQ43,IF($G$19=10,AS43,"")))))))))))))))</f>
        <v/>
      </c>
      <c r="L43" s="392" t="str">
        <f>IF($C$19='Listes de choix'!$A$29,"",IF($C$19='Listes de choix'!$A$28,"",IF($C$19='Listes de choix'!$A$27,IF(V43="","",V43),IF($C$19='Listes de choix'!$A$26,IF($G$19=0,Z43,IF($G$19=1,AB43,IF($G$19=2,AD43,IF($G$19=3,AF43,IF($G$19=4,AH43,IF($G$19=5,AJ43,IF($G$19=6,AL43,IF($G$19=7,AN43,IF($G$19=8,AP43,IF($G$19=9,AR43,IF($G$19=10,AT43,"")))))))))))))))</f>
        <v/>
      </c>
      <c r="M43" s="401" t="str">
        <f>IF($C$19='Listes de choix'!$A$29,"",IF($C$19='Listes de choix'!$A$28,"",IF($C$19='Listes de choix'!$A$27,IF(AU43="","",AU43),IF($C$19='Listes de choix'!$A$26,IF($G$19=1,AX43,IF($G$19=2,AY43,IF($G$19=3,AZ43,IF($G$19=4,BA43,IF($G$19=5,BB43,IF($G$19=6,BC43,IF($G$19=7,BD43,IF($G$19=8,BE43,IF($G$19=9,BF43,IF($G$19=10,BG43,AW43))))))))))))))</f>
        <v/>
      </c>
      <c r="N43" s="227" t="s">
        <v>79</v>
      </c>
      <c r="O43" s="157" t="s">
        <v>202</v>
      </c>
      <c r="P43" s="58" t="e">
        <f t="shared" si="4"/>
        <v>#REF!</v>
      </c>
      <c r="Q43" s="99" t="str">
        <f>'Définitions pour la série'!B17</f>
        <v>Valeur ajoutée par personne (yc intérim)</v>
      </c>
      <c r="R43" s="100" t="str">
        <f>'Définitions unitaire et carross'!B17</f>
        <v>Valeur ajoutée par personne (yc intérim)</v>
      </c>
      <c r="S43" s="101" t="str">
        <f>'Définitions pour la série'!D17</f>
        <v>k€ / pers</v>
      </c>
      <c r="T43" s="102" t="str">
        <f>'Définitions unitaire et carross'!D17</f>
        <v>k€ / pers</v>
      </c>
      <c r="U43" s="279">
        <v>130</v>
      </c>
      <c r="V43" s="280">
        <v>20</v>
      </c>
      <c r="W43" s="276">
        <v>200</v>
      </c>
      <c r="X43" s="277">
        <v>2</v>
      </c>
      <c r="Y43" s="279">
        <v>130</v>
      </c>
      <c r="Z43" s="280">
        <v>2</v>
      </c>
      <c r="AA43" s="279">
        <v>180</v>
      </c>
      <c r="AB43" s="280">
        <v>25</v>
      </c>
      <c r="AC43" s="279">
        <v>120</v>
      </c>
      <c r="AD43" s="280">
        <v>30</v>
      </c>
      <c r="AE43" s="279">
        <v>120</v>
      </c>
      <c r="AF43" s="280">
        <v>25</v>
      </c>
      <c r="AG43" s="394">
        <v>200</v>
      </c>
      <c r="AH43" s="395">
        <v>12</v>
      </c>
      <c r="AI43" s="394">
        <v>180</v>
      </c>
      <c r="AJ43" s="280">
        <v>30</v>
      </c>
      <c r="AK43" s="279">
        <v>120</v>
      </c>
      <c r="AL43" s="280">
        <v>25</v>
      </c>
      <c r="AM43" s="279">
        <v>140</v>
      </c>
      <c r="AN43" s="280">
        <v>40</v>
      </c>
      <c r="AO43" s="279">
        <v>100</v>
      </c>
      <c r="AP43" s="280">
        <v>40</v>
      </c>
      <c r="AQ43" s="279">
        <v>90</v>
      </c>
      <c r="AR43" s="280">
        <v>50</v>
      </c>
      <c r="AS43" s="279">
        <v>110</v>
      </c>
      <c r="AT43" s="280">
        <v>30</v>
      </c>
      <c r="AU43" s="253">
        <v>100</v>
      </c>
      <c r="AV43" s="253">
        <f t="shared" si="5"/>
        <v>102.72727272727273</v>
      </c>
      <c r="AW43" s="259">
        <v>80</v>
      </c>
      <c r="AX43" s="259">
        <v>120</v>
      </c>
      <c r="AY43" s="259">
        <v>120</v>
      </c>
      <c r="AZ43" s="259">
        <v>100</v>
      </c>
      <c r="BA43" s="259">
        <v>140</v>
      </c>
      <c r="BB43" s="259">
        <v>60</v>
      </c>
      <c r="BC43" s="259">
        <v>100</v>
      </c>
      <c r="BD43" s="259">
        <v>120</v>
      </c>
      <c r="BE43" s="259">
        <v>100</v>
      </c>
      <c r="BF43" s="259">
        <v>90</v>
      </c>
      <c r="BG43" s="259">
        <v>100</v>
      </c>
      <c r="BH43" s="85"/>
      <c r="BI43" s="85"/>
      <c r="BJ43" s="74"/>
      <c r="BK43" s="74"/>
      <c r="BL43" s="74"/>
    </row>
    <row r="44" spans="1:65" s="113" customFormat="1" ht="24" customHeight="1">
      <c r="A44" s="499"/>
      <c r="B44" s="126">
        <v>7</v>
      </c>
      <c r="C44" s="232" t="e">
        <f>IF($C$19='Listes de choix'!$A$26,Q44,IF($C$19='Listes de choix'!$A$27,R44,IF($C$19=#REF!,#REF!,"")))</f>
        <v>#REF!</v>
      </c>
      <c r="D44" s="232"/>
      <c r="E44" s="232"/>
      <c r="F44" s="232"/>
      <c r="G44" s="242" t="e">
        <f>IF($C$19='Listes de choix'!$A$26,S44,IF($C$19='Listes de choix'!$A$27,T44,IF($C$19=#REF!,#REF!,"")))</f>
        <v>#REF!</v>
      </c>
      <c r="H44" s="243" t="str">
        <f t="shared" si="3"/>
        <v>Nbre</v>
      </c>
      <c r="I44" s="153" t="s">
        <v>129</v>
      </c>
      <c r="J44" s="153" t="s">
        <v>129</v>
      </c>
      <c r="K44" s="388" t="str">
        <f>IF($C$19='Listes de choix'!$A$29,"",IF($C$19='Listes de choix'!$A$28,"",IF($C$19='Listes de choix'!$A$27,IF(U44="","",U44),IF($C$19='Listes de choix'!$A$26,IF($G$19=0,Y44,IF($G$19=1,AA44,IF($G$19=2,AC44,IF($G$19=3,AE44,IF($G$19=4,AG44,IF($G$19=5,AI44,IF($G$19=6,AK44,IF($G$19=7,AM44,IF($G$19=8,AO44,IF($G$19=9,AQ44,IF($G$19=10,AS44,"")))))))))))))))</f>
        <v/>
      </c>
      <c r="L44" s="392" t="str">
        <f>IF($C$19='Listes de choix'!$A$29,"",IF($C$19='Listes de choix'!$A$28,"",IF($C$19='Listes de choix'!$A$27,IF(V44="","",V44),IF($C$19='Listes de choix'!$A$26,IF($G$19=0,Z44,IF($G$19=1,AB44,IF($G$19=2,AD44,IF($G$19=3,AF44,IF($G$19=4,AH44,IF($G$19=5,AJ44,IF($G$19=6,AL44,IF($G$19=7,AN44,IF($G$19=8,AP44,IF($G$19=9,AR44,IF($G$19=10,AT44,"")))))))))))))))</f>
        <v/>
      </c>
      <c r="M44" s="401" t="str">
        <f>IF($C$19='Listes de choix'!$A$29,"",IF($C$19='Listes de choix'!$A$28,"",IF($C$19='Listes de choix'!$A$27,IF(AU44="","",AU44),IF($C$19='Listes de choix'!$A$26,IF($G$19=1,AX44,IF($G$19=2,AY44,IF($G$19=3,AZ44,IF($G$19=4,BA44,IF($G$19=5,BB44,IF($G$19=6,BC44,IF($G$19=7,BD44,IF($G$19=8,BE44,IF($G$19=9,BF44,IF($G$19=10,BG44,AW44))))))))))))))</f>
        <v/>
      </c>
      <c r="N44" s="227" t="s">
        <v>79</v>
      </c>
      <c r="O44" s="157" t="s">
        <v>194</v>
      </c>
      <c r="P44" s="58" t="e">
        <f t="shared" si="4"/>
        <v>#REF!</v>
      </c>
      <c r="Q44" s="99" t="str">
        <f>'Définitions pour la série'!B19</f>
        <v>Chiffre d'affaires par personne (yc intérim)</v>
      </c>
      <c r="R44" s="100" t="str">
        <f>'Définitions unitaire et carross'!B19</f>
        <v>Chiffre d'affaires par personne (yc intérim)</v>
      </c>
      <c r="S44" s="101" t="str">
        <f>'Définitions pour la série'!D19</f>
        <v>k€ / pers</v>
      </c>
      <c r="T44" s="102" t="str">
        <f>'Définitions unitaire et carross'!D19</f>
        <v>k€ / pers</v>
      </c>
      <c r="U44" s="285">
        <v>440</v>
      </c>
      <c r="V44" s="286">
        <v>57</v>
      </c>
      <c r="W44" s="276">
        <v>800</v>
      </c>
      <c r="X44" s="277">
        <v>20</v>
      </c>
      <c r="Y44" s="285">
        <v>630</v>
      </c>
      <c r="Z44" s="286">
        <v>55</v>
      </c>
      <c r="AA44" s="285">
        <v>380</v>
      </c>
      <c r="AB44" s="286">
        <v>90</v>
      </c>
      <c r="AC44" s="285">
        <v>300</v>
      </c>
      <c r="AD44" s="286">
        <v>90</v>
      </c>
      <c r="AE44" s="285">
        <v>700</v>
      </c>
      <c r="AF44" s="286">
        <v>60</v>
      </c>
      <c r="AG44" s="396">
        <v>800</v>
      </c>
      <c r="AH44" s="397">
        <v>20</v>
      </c>
      <c r="AI44" s="396">
        <v>380</v>
      </c>
      <c r="AJ44" s="286">
        <v>45</v>
      </c>
      <c r="AK44" s="285">
        <v>490</v>
      </c>
      <c r="AL44" s="286">
        <v>72</v>
      </c>
      <c r="AM44" s="285">
        <v>200</v>
      </c>
      <c r="AN44" s="286">
        <v>75</v>
      </c>
      <c r="AO44" s="285">
        <v>270</v>
      </c>
      <c r="AP44" s="286">
        <v>90</v>
      </c>
      <c r="AQ44" s="285">
        <v>300</v>
      </c>
      <c r="AR44" s="286">
        <v>100</v>
      </c>
      <c r="AS44" s="285">
        <v>180</v>
      </c>
      <c r="AT44" s="286">
        <v>60</v>
      </c>
      <c r="AU44" s="253">
        <v>360</v>
      </c>
      <c r="AV44" s="253">
        <f t="shared" si="5"/>
        <v>302.72727272727275</v>
      </c>
      <c r="AW44" s="260">
        <v>430</v>
      </c>
      <c r="AX44" s="260">
        <v>290</v>
      </c>
      <c r="AY44" s="260">
        <v>260</v>
      </c>
      <c r="AZ44" s="260">
        <v>340</v>
      </c>
      <c r="BA44" s="260">
        <v>620</v>
      </c>
      <c r="BB44" s="260">
        <v>210</v>
      </c>
      <c r="BC44" s="260">
        <v>260</v>
      </c>
      <c r="BD44" s="260">
        <v>290</v>
      </c>
      <c r="BE44" s="260">
        <v>240</v>
      </c>
      <c r="BF44" s="260">
        <v>220</v>
      </c>
      <c r="BG44" s="260">
        <v>170</v>
      </c>
      <c r="BH44" s="90" t="e">
        <f>I35/(I36+I37)</f>
        <v>#VALUE!</v>
      </c>
      <c r="BI44" s="90" t="e">
        <f>J35/(J36+J37)</f>
        <v>#VALUE!</v>
      </c>
      <c r="BJ44" s="206" t="s">
        <v>171</v>
      </c>
      <c r="BK44" s="206" t="e">
        <f>I35/(I36+I37)</f>
        <v>#VALUE!</v>
      </c>
      <c r="BL44" s="206" t="e">
        <f>J35/(J36+J37)</f>
        <v>#VALUE!</v>
      </c>
      <c r="BM44" s="207"/>
    </row>
    <row r="45" spans="1:65" s="113" customFormat="1" ht="24" customHeight="1">
      <c r="A45" s="499"/>
      <c r="B45" s="126">
        <v>8</v>
      </c>
      <c r="C45" s="232" t="e">
        <f>IF($C$19='Listes de choix'!$A$26,Q45,IF($C$19='Listes de choix'!$A$27,R45,IF($C$19=#REF!,#REF!,"")))</f>
        <v>#REF!</v>
      </c>
      <c r="D45" s="232"/>
      <c r="E45" s="232"/>
      <c r="F45" s="232"/>
      <c r="G45" s="242" t="e">
        <f>IF($C$19='Listes de choix'!$A$26,S45,IF($C$19='Listes de choix'!$A$27,T45,IF($C$19=#REF!,#REF!,"")))</f>
        <v>#REF!</v>
      </c>
      <c r="H45" s="243" t="str">
        <f t="shared" si="3"/>
        <v>Nbre</v>
      </c>
      <c r="I45" s="309" t="s">
        <v>129</v>
      </c>
      <c r="J45" s="309" t="s">
        <v>129</v>
      </c>
      <c r="K45" s="388" t="str">
        <f>IF($C$19='Listes de choix'!$A$29,"",IF($C$19='Listes de choix'!$A$28,"",IF($C$19='Listes de choix'!$A$27,IF(U45="","",U45),IF($C$19='Listes de choix'!$A$26,IF($G$19=0,Y45,IF($G$19=1,AA45,IF($G$19=2,AC45,IF($G$19=3,AE45,IF($G$19=4,AG45,IF($G$19=5,AI45,IF($G$19=6,AK45,IF($G$19=7,AM45,IF($G$19=8,AO45,IF($G$19=9,AQ45,IF($G$19=10,AS45,"")))))))))))))))</f>
        <v/>
      </c>
      <c r="L45" s="392" t="str">
        <f>IF($C$19='Listes de choix'!$A$29,"",IF($C$19='Listes de choix'!$A$28,"",IF($C$19='Listes de choix'!$A$27,IF(V45="","",V45),IF($C$19='Listes de choix'!$A$26,IF($G$19=0,Z45,IF($G$19=1,AB45,IF($G$19=2,AD45,IF($G$19=3,AF45,IF($G$19=4,AH45,IF($G$19=5,AJ45,IF($G$19=6,AL45,IF($G$19=7,AN45,IF($G$19=8,AP45,IF($G$19=9,AR45,IF($G$19=10,AT45,"")))))))))))))))</f>
        <v/>
      </c>
      <c r="M45" s="401" t="str">
        <f>IF($C$19='Listes de choix'!$A$29,"",IF($C$19='Listes de choix'!$A$28,"",IF($C$19='Listes de choix'!$A$27,IF(AU45="","",AU45),IF($C$19='Listes de choix'!$A$26,IF($G$19=1,AX45,IF($G$19=2,AY45,IF($G$19=3,AZ45,IF($G$19=4,BA45,IF($G$19=5,BB45,IF($G$19=6,BC45,IF($G$19=7,BD45,IF($G$19=8,BE45,IF($G$19=9,BF45,IF($G$19=10,BG45,AW45))))))))))))))</f>
        <v/>
      </c>
      <c r="N45" s="227" t="s">
        <v>78</v>
      </c>
      <c r="O45" s="157" t="s">
        <v>203</v>
      </c>
      <c r="P45" s="58" t="e">
        <f t="shared" si="4"/>
        <v>#REF!</v>
      </c>
      <c r="Q45" s="99" t="str">
        <f>'Définitions pour la série'!B21</f>
        <v>Tps de défilement produit phare (yc MP et PF)</v>
      </c>
      <c r="R45" s="100" t="str">
        <f>'Définitions unitaire et carross'!B21</f>
        <v>Respect des budgets par les équipes projet</v>
      </c>
      <c r="S45" s="101" t="str">
        <f>'Définitions pour la série'!D21</f>
        <v>Jours</v>
      </c>
      <c r="T45" s="102" t="str">
        <f>'Définitions unitaire et carross'!D21</f>
        <v>%</v>
      </c>
      <c r="U45" s="266">
        <v>80</v>
      </c>
      <c r="V45" s="267">
        <v>140</v>
      </c>
      <c r="W45" s="268">
        <v>0.4</v>
      </c>
      <c r="X45" s="269">
        <v>92</v>
      </c>
      <c r="Y45" s="266">
        <v>4</v>
      </c>
      <c r="Z45" s="267">
        <v>50</v>
      </c>
      <c r="AA45" s="266">
        <v>2</v>
      </c>
      <c r="AB45" s="267">
        <v>60</v>
      </c>
      <c r="AC45" s="266">
        <v>5</v>
      </c>
      <c r="AD45" s="267">
        <v>32.5</v>
      </c>
      <c r="AE45" s="266">
        <v>2</v>
      </c>
      <c r="AF45" s="267">
        <v>92</v>
      </c>
      <c r="AG45" s="266">
        <v>1</v>
      </c>
      <c r="AH45" s="267">
        <v>85</v>
      </c>
      <c r="AI45" s="266">
        <v>0.75</v>
      </c>
      <c r="AJ45" s="267">
        <v>32</v>
      </c>
      <c r="AK45" s="266">
        <v>0.4</v>
      </c>
      <c r="AL45" s="267">
        <v>45</v>
      </c>
      <c r="AM45" s="266">
        <v>1.5</v>
      </c>
      <c r="AN45" s="267">
        <v>22</v>
      </c>
      <c r="AO45" s="266">
        <v>4.5</v>
      </c>
      <c r="AP45" s="267">
        <v>43.56</v>
      </c>
      <c r="AQ45" s="266">
        <v>8</v>
      </c>
      <c r="AR45" s="267">
        <v>40</v>
      </c>
      <c r="AS45" s="266">
        <v>16</v>
      </c>
      <c r="AT45" s="267">
        <v>30</v>
      </c>
      <c r="AU45" s="253">
        <v>85</v>
      </c>
      <c r="AV45" s="253">
        <f t="shared" si="5"/>
        <v>5.5127272727272736</v>
      </c>
      <c r="AW45" s="254">
        <v>6.16</v>
      </c>
      <c r="AX45" s="254">
        <v>3.02</v>
      </c>
      <c r="AY45" s="254">
        <v>8.68</v>
      </c>
      <c r="AZ45" s="254">
        <v>4.8899999999999997</v>
      </c>
      <c r="BA45" s="254">
        <v>2.4</v>
      </c>
      <c r="BB45" s="254">
        <v>0.92500000000000004</v>
      </c>
      <c r="BC45" s="254">
        <v>4.3</v>
      </c>
      <c r="BD45" s="254">
        <v>3.02</v>
      </c>
      <c r="BE45" s="254">
        <v>6.53</v>
      </c>
      <c r="BF45" s="254">
        <v>10.175000000000001</v>
      </c>
      <c r="BG45" s="254">
        <v>10.54</v>
      </c>
      <c r="BH45" s="85"/>
      <c r="BI45" s="85"/>
      <c r="BJ45" s="206" t="s">
        <v>169</v>
      </c>
      <c r="BK45" s="206" t="e">
        <f>I45*I40</f>
        <v>#VALUE!</v>
      </c>
      <c r="BL45" s="206" t="e">
        <f>J45*J40</f>
        <v>#VALUE!</v>
      </c>
      <c r="BM45" s="207" t="s">
        <v>170</v>
      </c>
    </row>
    <row r="46" spans="1:65" s="113" customFormat="1" ht="24" customHeight="1">
      <c r="A46" s="499"/>
      <c r="B46" s="126">
        <v>9</v>
      </c>
      <c r="C46" s="232" t="e">
        <f>IF($C$19='Listes de choix'!$A$26,Q46,IF($C$19='Listes de choix'!$A$27,R46,IF($C$19=#REF!,#REF!,"")))</f>
        <v>#REF!</v>
      </c>
      <c r="D46" s="232"/>
      <c r="E46" s="232"/>
      <c r="F46" s="232"/>
      <c r="G46" s="242" t="e">
        <f>IF($C$19='Listes de choix'!$A$26,S46,IF($C$19='Listes de choix'!$A$27,T46,IF($C$19=#REF!,#REF!,"")))</f>
        <v>#REF!</v>
      </c>
      <c r="H46" s="243" t="str">
        <f t="shared" si="3"/>
        <v>Nbre</v>
      </c>
      <c r="I46" s="152" t="s">
        <v>129</v>
      </c>
      <c r="J46" s="152" t="s">
        <v>129</v>
      </c>
      <c r="K46" s="388" t="str">
        <f>IF($C$19='Listes de choix'!$A$29,"",IF($C$19='Listes de choix'!$A$28,"",IF($C$19='Listes de choix'!$A$27,IF(U46="","",U46),IF($C$19='Listes de choix'!$A$26,IF($G$19=0,Y46,IF($G$19=1,AA46,IF($G$19=2,AC46,IF($G$19=3,AE46,IF($G$19=4,AG46,IF($G$19=5,AI46,IF($G$19=6,AK46,IF($G$19=7,AM46,IF($G$19=8,AO46,IF($G$19=9,AQ46,IF($G$19=10,AS46,"")))))))))))))))</f>
        <v/>
      </c>
      <c r="L46" s="392" t="str">
        <f>IF($C$19='Listes de choix'!$A$29,"",IF($C$19='Listes de choix'!$A$28,"",IF($C$19='Listes de choix'!$A$27,IF(V46="","",V46),IF($C$19='Listes de choix'!$A$26,IF($G$19=0,Z46,IF($G$19=1,AB46,IF($G$19=2,AD46,IF($G$19=3,AF46,IF($G$19=4,AH46,IF($G$19=5,AJ46,IF($G$19=6,AL46,IF($G$19=7,AN46,IF($G$19=8,AP46,IF($G$19=9,AR46,IF($G$19=10,AT46,"")))))))))))))))</f>
        <v/>
      </c>
      <c r="M46" s="401" t="str">
        <f>IF($C$19='Listes de choix'!$A$29,"",IF($C$19='Listes de choix'!$A$28,"",IF($C$19='Listes de choix'!$A$27,IF(AU46="","",AU46),IF($C$19='Listes de choix'!$A$26,IF($G$19=1,AX46,IF($G$19=2,AY46,IF($G$19=3,AZ46,IF($G$19=4,BA46,IF($G$19=5,BB46,IF($G$19=6,BC46,IF($G$19=7,BD46,IF($G$19=8,BE46,IF($G$19=9,BF46,IF($G$19=10,BG46,AW46))))))))))))))</f>
        <v/>
      </c>
      <c r="N46" s="227" t="s">
        <v>78</v>
      </c>
      <c r="O46" s="157"/>
      <c r="P46" s="58" t="e">
        <f t="shared" si="4"/>
        <v>#REF!</v>
      </c>
      <c r="Q46" s="99" t="str">
        <f>'Définitions pour la série'!B23</f>
        <v>Temps de changement de fabrication</v>
      </c>
      <c r="R46" s="100" t="str">
        <f>'Définitions unitaire et carross'!B23</f>
        <v>Temps de changement de fabrication</v>
      </c>
      <c r="S46" s="101" t="str">
        <f>'Définitions pour la série'!D23</f>
        <v>Minutes</v>
      </c>
      <c r="T46" s="102" t="str">
        <f>'Définitions unitaire et carross'!D23</f>
        <v>Minutes</v>
      </c>
      <c r="U46" s="287">
        <v>5</v>
      </c>
      <c r="V46" s="288">
        <v>1500</v>
      </c>
      <c r="W46" s="268">
        <v>0</v>
      </c>
      <c r="X46" s="269">
        <v>400</v>
      </c>
      <c r="Y46" s="287">
        <v>8</v>
      </c>
      <c r="Z46" s="288">
        <v>300</v>
      </c>
      <c r="AA46" s="287">
        <v>8</v>
      </c>
      <c r="AB46" s="288">
        <v>300</v>
      </c>
      <c r="AC46" s="287">
        <v>16</v>
      </c>
      <c r="AD46" s="288">
        <v>400</v>
      </c>
      <c r="AE46" s="287">
        <v>0</v>
      </c>
      <c r="AF46" s="288">
        <v>300</v>
      </c>
      <c r="AG46" s="287">
        <v>0</v>
      </c>
      <c r="AH46" s="288">
        <v>150</v>
      </c>
      <c r="AI46" s="287">
        <v>10</v>
      </c>
      <c r="AJ46" s="288">
        <v>200</v>
      </c>
      <c r="AK46" s="287">
        <v>6</v>
      </c>
      <c r="AL46" s="288">
        <v>400</v>
      </c>
      <c r="AM46" s="287">
        <v>5</v>
      </c>
      <c r="AN46" s="288">
        <v>100</v>
      </c>
      <c r="AO46" s="287">
        <v>20</v>
      </c>
      <c r="AP46" s="288">
        <v>100</v>
      </c>
      <c r="AQ46" s="287">
        <v>25</v>
      </c>
      <c r="AR46" s="288">
        <v>300</v>
      </c>
      <c r="AS46" s="287">
        <v>45</v>
      </c>
      <c r="AT46" s="288">
        <v>150</v>
      </c>
      <c r="AU46" s="253">
        <v>11.5</v>
      </c>
      <c r="AV46" s="253">
        <f t="shared" si="5"/>
        <v>20.39</v>
      </c>
      <c r="AW46" s="257">
        <v>10.7</v>
      </c>
      <c r="AX46" s="257">
        <v>17.899999999999999</v>
      </c>
      <c r="AY46" s="257">
        <v>21.05</v>
      </c>
      <c r="AZ46" s="257">
        <v>21.6</v>
      </c>
      <c r="BA46" s="257">
        <v>1.25</v>
      </c>
      <c r="BB46" s="257">
        <v>10.6</v>
      </c>
      <c r="BC46" s="257">
        <v>12</v>
      </c>
      <c r="BD46" s="257">
        <v>17.899999999999999</v>
      </c>
      <c r="BE46" s="257">
        <v>21</v>
      </c>
      <c r="BF46" s="257">
        <v>43.65</v>
      </c>
      <c r="BG46" s="257">
        <v>46.64</v>
      </c>
      <c r="BH46" s="85"/>
      <c r="BI46" s="85"/>
      <c r="BJ46" s="74"/>
      <c r="BK46" s="74"/>
      <c r="BL46" s="74"/>
    </row>
    <row r="47" spans="1:65" s="113" customFormat="1" ht="24" customHeight="1">
      <c r="A47" s="500"/>
      <c r="B47" s="124">
        <v>10</v>
      </c>
      <c r="C47" s="233" t="e">
        <f>IF($C$19='Listes de choix'!$A$26,Q47,IF($C$19='Listes de choix'!$A$27,R47,IF($C$19=#REF!,#REF!,"")))</f>
        <v>#REF!</v>
      </c>
      <c r="D47" s="233"/>
      <c r="E47" s="233"/>
      <c r="F47" s="233"/>
      <c r="G47" s="240" t="e">
        <f>IF($C$19='Listes de choix'!$A$26,S47,IF($C$19='Listes de choix'!$A$27,T47,IF($C$19=#REF!,#REF!,"")))</f>
        <v>#REF!</v>
      </c>
      <c r="H47" s="241" t="str">
        <f t="shared" si="3"/>
        <v>Nbre</v>
      </c>
      <c r="I47" s="149" t="s">
        <v>129</v>
      </c>
      <c r="J47" s="149" t="s">
        <v>129</v>
      </c>
      <c r="K47" s="387" t="str">
        <f>IF($C$19='Listes de choix'!$A$29,"",IF($C$19='Listes de choix'!$A$28,"",IF($C$19='Listes de choix'!$A$27,IF(U47="","",U47),IF($C$19='Listes de choix'!$A$26,IF($G$19=0,Y47,IF($G$19=1,AA47,IF($G$19=2,AC47,IF($G$19=3,AE47,IF($G$19=4,AG47,IF($G$19=5,AI47,IF($G$19=6,AK47,IF($G$19=7,AM47,IF($G$19=8,AO47,IF($G$19=9,AQ47,IF($G$19=10,AS47,"")))))))))))))))</f>
        <v/>
      </c>
      <c r="L47" s="391" t="str">
        <f>IF($C$19='Listes de choix'!$A$29,"",IF($C$19='Listes de choix'!$A$28,"",IF($C$19='Listes de choix'!$A$27,IF(V47="","",V47),IF($C$19='Listes de choix'!$A$26,IF($G$19=0,Z47,IF($G$19=1,AB47,IF($G$19=2,AD47,IF($G$19=3,AF47,IF($G$19=4,AH47,IF($G$19=5,AJ47,IF($G$19=6,AL47,IF($G$19=7,AN47,IF($G$19=8,AP47,IF($G$19=9,AR47,IF($G$19=10,AT47,"")))))))))))))))</f>
        <v/>
      </c>
      <c r="M47" s="400" t="str">
        <f>IF($C$19='Listes de choix'!$A$29,"",IF($C$19='Listes de choix'!$A$28,"",IF($C$19='Listes de choix'!$A$27,IF(AU47="","",AU47),IF($C$19='Listes de choix'!$A$26,IF($G$19=1,AX47,IF($G$19=2,AY47,IF($G$19=3,AZ47,IF($G$19=4,BA47,IF($G$19=5,BB47,IF($G$19=6,BC47,IF($G$19=7,BD47,IF($G$19=8,BE47,IF($G$19=9,BF47,IF($G$19=10,BG47,AW47))))))))))))))</f>
        <v/>
      </c>
      <c r="N47" s="226" t="s">
        <v>79</v>
      </c>
      <c r="O47" s="159"/>
      <c r="P47" s="58" t="e">
        <f t="shared" si="4"/>
        <v>#REF!</v>
      </c>
      <c r="Q47" s="99" t="str">
        <f>'Définitions pour la série'!B25</f>
        <v>Taux de (bon) service</v>
      </c>
      <c r="R47" s="100" t="str">
        <f>'Définitions unitaire et carross'!B25</f>
        <v>Taux de (bon) service</v>
      </c>
      <c r="S47" s="101" t="str">
        <f>'Définitions pour la série'!D25</f>
        <v>%</v>
      </c>
      <c r="T47" s="102" t="str">
        <f>'Définitions unitaire et carross'!D25</f>
        <v>%</v>
      </c>
      <c r="U47" s="289">
        <v>100</v>
      </c>
      <c r="V47" s="290">
        <v>35</v>
      </c>
      <c r="W47" s="276">
        <v>100</v>
      </c>
      <c r="X47" s="277">
        <v>60</v>
      </c>
      <c r="Y47" s="289">
        <v>100</v>
      </c>
      <c r="Z47" s="290">
        <v>75</v>
      </c>
      <c r="AA47" s="289">
        <v>100</v>
      </c>
      <c r="AB47" s="290">
        <v>75</v>
      </c>
      <c r="AC47" s="289">
        <v>100</v>
      </c>
      <c r="AD47" s="290">
        <v>60</v>
      </c>
      <c r="AE47" s="289">
        <v>100</v>
      </c>
      <c r="AF47" s="290">
        <v>70</v>
      </c>
      <c r="AG47" s="289">
        <v>100</v>
      </c>
      <c r="AH47" s="290">
        <v>70</v>
      </c>
      <c r="AI47" s="289">
        <v>100</v>
      </c>
      <c r="AJ47" s="290">
        <v>70</v>
      </c>
      <c r="AK47" s="289">
        <v>100</v>
      </c>
      <c r="AL47" s="290">
        <v>70</v>
      </c>
      <c r="AM47" s="289">
        <v>100</v>
      </c>
      <c r="AN47" s="290">
        <v>70</v>
      </c>
      <c r="AO47" s="289">
        <v>100</v>
      </c>
      <c r="AP47" s="290">
        <v>70</v>
      </c>
      <c r="AQ47" s="289">
        <v>100</v>
      </c>
      <c r="AR47" s="290">
        <v>75</v>
      </c>
      <c r="AS47" s="289">
        <v>100</v>
      </c>
      <c r="AT47" s="290">
        <v>85</v>
      </c>
      <c r="AU47" s="253">
        <v>98.124784040995607</v>
      </c>
      <c r="AV47" s="253">
        <f t="shared" si="5"/>
        <v>99.638272727272721</v>
      </c>
      <c r="AW47" s="261">
        <v>99.8245</v>
      </c>
      <c r="AX47" s="261">
        <v>100</v>
      </c>
      <c r="AY47" s="261">
        <v>100</v>
      </c>
      <c r="AZ47" s="261">
        <v>99</v>
      </c>
      <c r="BA47" s="261">
        <v>100</v>
      </c>
      <c r="BB47" s="261">
        <v>99.91</v>
      </c>
      <c r="BC47" s="261">
        <v>99.496499999999997</v>
      </c>
      <c r="BD47" s="261">
        <v>100</v>
      </c>
      <c r="BE47" s="261">
        <v>100</v>
      </c>
      <c r="BF47" s="261">
        <v>99.44</v>
      </c>
      <c r="BG47" s="261">
        <v>98.35</v>
      </c>
      <c r="BH47" s="85"/>
      <c r="BI47" s="85"/>
      <c r="BJ47" s="74"/>
      <c r="BK47" s="74"/>
      <c r="BL47" s="74"/>
    </row>
    <row r="48" spans="1:65" s="113" customFormat="1" ht="24" customHeight="1">
      <c r="A48" s="447" t="s">
        <v>77</v>
      </c>
      <c r="B48" s="125">
        <v>11</v>
      </c>
      <c r="C48" s="231" t="e">
        <f>IF($C$19='Listes de choix'!$A$26,Q48,IF($C$19='Listes de choix'!$A$27,R48,IF($C$19=#REF!,#REF!,"")))</f>
        <v>#REF!</v>
      </c>
      <c r="D48" s="231"/>
      <c r="E48" s="231"/>
      <c r="F48" s="231"/>
      <c r="G48" s="236" t="e">
        <f>IF($C$19='Listes de choix'!$A$26,S48,IF($C$19='Listes de choix'!$A$27,T48,IF($C$19=#REF!,#REF!,"")))</f>
        <v>#REF!</v>
      </c>
      <c r="H48" s="237" t="str">
        <f t="shared" si="3"/>
        <v>Nbre</v>
      </c>
      <c r="I48" s="150" t="s">
        <v>129</v>
      </c>
      <c r="J48" s="150" t="s">
        <v>129</v>
      </c>
      <c r="K48" s="386" t="str">
        <f>IF($C$19='Listes de choix'!$A$29,"",IF($C$19='Listes de choix'!$A$28,"",IF($C$19='Listes de choix'!$A$27,IF(U48="","",U48),IF($C$19='Listes de choix'!$A$26,IF($G$19=0,Y48,IF($G$19=1,AA48,IF($G$19=2,AC48,IF($G$19=3,AE48,IF($G$19=4,AG48,IF($G$19=5,AI48,IF($G$19=6,AK48,IF($G$19=7,AM48,IF($G$19=8,AO48,IF($G$19=9,AQ48,IF($G$19=10,AS48,"")))))))))))))))</f>
        <v/>
      </c>
      <c r="L48" s="390" t="str">
        <f>IF($C$19='Listes de choix'!$A$29,"",IF($C$19='Listes de choix'!$A$28,"",IF($C$19='Listes de choix'!$A$27,IF(V48="","",V48),IF($C$19='Listes de choix'!$A$26,IF($G$19=0,Z48,IF($G$19=1,AB48,IF($G$19=2,AD48,IF($G$19=3,AF48,IF($G$19=4,AH48,IF($G$19=5,AJ48,IF($G$19=6,AL48,IF($G$19=7,AN48,IF($G$19=8,AP48,IF($G$19=9,AR48,IF($G$19=10,AT48,"")))))))))))))))</f>
        <v/>
      </c>
      <c r="M48" s="399" t="str">
        <f>IF($C$19='Listes de choix'!$A$29,"",IF($C$19='Listes de choix'!$A$28,"",IF($C$19='Listes de choix'!$A$27,IF(AU48="","",AU48),IF($C$19='Listes de choix'!$A$26,IF($G$19=1,AX48,IF($G$19=2,AY48,IF($G$19=3,AZ48,IF($G$19=4,BA48,IF($G$19=5,BB48,IF($G$19=6,BC48,IF($G$19=7,BD48,IF($G$19=8,BE48,IF($G$19=9,BF48,IF($G$19=10,BG48,AW48))))))))))))))</f>
        <v/>
      </c>
      <c r="N48" s="225" t="s">
        <v>79</v>
      </c>
      <c r="O48" s="160"/>
      <c r="P48" s="58" t="e">
        <f t="shared" si="4"/>
        <v>#REF!</v>
      </c>
      <c r="Q48" s="99" t="str">
        <f>'Définitions pour la série'!B27</f>
        <v>Suggestions par personne par an</v>
      </c>
      <c r="R48" s="100" t="str">
        <f>'Définitions unitaire et carross'!B27</f>
        <v>Suggestions par personne par an</v>
      </c>
      <c r="S48" s="101" t="str">
        <f>'Définitions pour la série'!D27</f>
        <v>Nombre</v>
      </c>
      <c r="T48" s="102" t="str">
        <f>'Définitions unitaire et carross'!D27</f>
        <v>Nombre</v>
      </c>
      <c r="U48" s="278">
        <v>20</v>
      </c>
      <c r="V48" s="275">
        <v>0</v>
      </c>
      <c r="W48" s="276">
        <v>30</v>
      </c>
      <c r="X48" s="277">
        <v>0</v>
      </c>
      <c r="Y48" s="278">
        <v>20</v>
      </c>
      <c r="Z48" s="275">
        <v>0</v>
      </c>
      <c r="AA48" s="278">
        <v>30</v>
      </c>
      <c r="AB48" s="275">
        <v>0</v>
      </c>
      <c r="AC48" s="278">
        <v>6</v>
      </c>
      <c r="AD48" s="275">
        <v>0</v>
      </c>
      <c r="AE48" s="278">
        <v>10</v>
      </c>
      <c r="AF48" s="275">
        <v>0</v>
      </c>
      <c r="AG48" s="278">
        <v>30</v>
      </c>
      <c r="AH48" s="275">
        <v>0</v>
      </c>
      <c r="AI48" s="278">
        <v>15</v>
      </c>
      <c r="AJ48" s="275">
        <v>0</v>
      </c>
      <c r="AK48" s="278">
        <v>20</v>
      </c>
      <c r="AL48" s="275">
        <v>0</v>
      </c>
      <c r="AM48" s="278">
        <v>5</v>
      </c>
      <c r="AN48" s="275">
        <v>0</v>
      </c>
      <c r="AO48" s="278">
        <v>15</v>
      </c>
      <c r="AP48" s="275">
        <v>0</v>
      </c>
      <c r="AQ48" s="278">
        <v>10</v>
      </c>
      <c r="AR48" s="275">
        <v>0</v>
      </c>
      <c r="AS48" s="278">
        <v>5</v>
      </c>
      <c r="AT48" s="275">
        <v>0</v>
      </c>
      <c r="AU48" s="253">
        <v>12.375</v>
      </c>
      <c r="AV48" s="253">
        <f t="shared" si="5"/>
        <v>12.56159090909091</v>
      </c>
      <c r="AW48" s="256">
        <v>11.195</v>
      </c>
      <c r="AX48" s="256">
        <v>20.387499999999999</v>
      </c>
      <c r="AY48" s="256">
        <v>24</v>
      </c>
      <c r="AZ48" s="256">
        <v>3.85</v>
      </c>
      <c r="BA48" s="256">
        <v>16.13</v>
      </c>
      <c r="BB48" s="256">
        <v>11.6</v>
      </c>
      <c r="BC48" s="256">
        <v>8.8134999999999994</v>
      </c>
      <c r="BD48" s="256">
        <v>20.387499999999999</v>
      </c>
      <c r="BE48" s="256">
        <v>11.215</v>
      </c>
      <c r="BF48" s="256">
        <v>7.48</v>
      </c>
      <c r="BG48" s="256">
        <v>3.1190000000000002</v>
      </c>
      <c r="BH48" s="85"/>
      <c r="BI48" s="85"/>
      <c r="BJ48" s="74"/>
      <c r="BK48" s="74"/>
      <c r="BL48" s="74"/>
    </row>
    <row r="49" spans="1:64" s="113" customFormat="1" ht="24" customHeight="1">
      <c r="A49" s="449"/>
      <c r="B49" s="126">
        <v>12</v>
      </c>
      <c r="C49" s="232" t="e">
        <f>IF($C$19='Listes de choix'!$A$26,Q49,IF($C$19='Listes de choix'!$A$27,R49,IF($C$19=#REF!,#REF!,"")))</f>
        <v>#REF!</v>
      </c>
      <c r="D49" s="232"/>
      <c r="E49" s="232"/>
      <c r="F49" s="232"/>
      <c r="G49" s="242" t="e">
        <f>IF($C$19='Listes de choix'!$A$26,S49,IF($C$19='Listes de choix'!$A$27,T49,IF($C$19=#REF!,#REF!,"")))</f>
        <v>#REF!</v>
      </c>
      <c r="H49" s="243" t="str">
        <f t="shared" si="3"/>
        <v>Nbre</v>
      </c>
      <c r="I49" s="151" t="s">
        <v>129</v>
      </c>
      <c r="J49" s="151" t="s">
        <v>129</v>
      </c>
      <c r="K49" s="388" t="str">
        <f>IF($C$19='Listes de choix'!$A$29,"",IF($C$19='Listes de choix'!$A$28,"",IF($C$19='Listes de choix'!$A$27,IF(U49="","",U49),IF($C$19='Listes de choix'!$A$26,IF($G$19=0,Y49,IF($G$19=1,AA49,IF($G$19=2,AC49,IF($G$19=3,AE49,IF($G$19=4,AG49,IF($G$19=5,AI49,IF($G$19=6,AK49,IF($G$19=7,AM49,IF($G$19=8,AO49,IF($G$19=9,AQ49,IF($G$19=10,AS49,"")))))))))))))))</f>
        <v/>
      </c>
      <c r="L49" s="392" t="str">
        <f>IF($C$19='Listes de choix'!$A$29,"",IF($C$19='Listes de choix'!$A$28,"",IF($C$19='Listes de choix'!$A$27,IF(V49="","",V49),IF($C$19='Listes de choix'!$A$26,IF($G$19=0,Z49,IF($G$19=1,AB49,IF($G$19=2,AD49,IF($G$19=3,AF49,IF($G$19=4,AH49,IF($G$19=5,AJ49,IF($G$19=6,AL49,IF($G$19=7,AN49,IF($G$19=8,AP49,IF($G$19=9,AR49,IF($G$19=10,AT49,"")))))))))))))))</f>
        <v/>
      </c>
      <c r="M49" s="401" t="str">
        <f>IF($C$19='Listes de choix'!$A$29,"",IF($C$19='Listes de choix'!$A$28,"",IF($C$19='Listes de choix'!$A$27,IF(AU49="","",AU49),IF($C$19='Listes de choix'!$A$26,IF($G$19=1,AX49,IF($G$19=2,AY49,IF($G$19=3,AZ49,IF($G$19=4,BA49,IF($G$19=5,BB49,IF($G$19=6,BC49,IF($G$19=7,BD49,IF($G$19=8,BE49,IF($G$19=9,BF49,IF($G$19=10,BG49,AW49))))))))))))))</f>
        <v/>
      </c>
      <c r="N49" s="227" t="s">
        <v>78</v>
      </c>
      <c r="O49" s="161"/>
      <c r="P49" s="58" t="e">
        <f t="shared" si="4"/>
        <v>#REF!</v>
      </c>
      <c r="Q49" s="99" t="str">
        <f>'Définitions pour la série'!B29</f>
        <v>Accidentalité - Taux de fréquence</v>
      </c>
      <c r="R49" s="100" t="str">
        <f>'Définitions unitaire et carross'!B29</f>
        <v>Accidentalité - Taux de fréquence</v>
      </c>
      <c r="S49" s="101" t="str">
        <f>'Définitions pour la série'!D29</f>
        <v>Nombre</v>
      </c>
      <c r="T49" s="102" t="str">
        <f>'Définitions unitaire et carross'!D29</f>
        <v>Nombre</v>
      </c>
      <c r="U49" s="287">
        <v>0</v>
      </c>
      <c r="V49" s="288">
        <v>90</v>
      </c>
      <c r="W49" s="268">
        <v>0</v>
      </c>
      <c r="X49" s="269">
        <v>170</v>
      </c>
      <c r="Y49" s="287">
        <v>0</v>
      </c>
      <c r="Z49" s="288">
        <v>130</v>
      </c>
      <c r="AA49" s="287">
        <v>0</v>
      </c>
      <c r="AB49" s="288">
        <v>60</v>
      </c>
      <c r="AC49" s="287">
        <v>0</v>
      </c>
      <c r="AD49" s="288">
        <v>90</v>
      </c>
      <c r="AE49" s="287">
        <v>0</v>
      </c>
      <c r="AF49" s="288">
        <v>70</v>
      </c>
      <c r="AG49" s="287">
        <v>0</v>
      </c>
      <c r="AH49" s="288">
        <v>40</v>
      </c>
      <c r="AI49" s="287">
        <v>0</v>
      </c>
      <c r="AJ49" s="288">
        <v>25</v>
      </c>
      <c r="AK49" s="287">
        <v>0</v>
      </c>
      <c r="AL49" s="288">
        <v>110</v>
      </c>
      <c r="AM49" s="287">
        <v>0</v>
      </c>
      <c r="AN49" s="288">
        <v>170</v>
      </c>
      <c r="AO49" s="287">
        <v>0</v>
      </c>
      <c r="AP49" s="288">
        <v>30</v>
      </c>
      <c r="AQ49" s="287">
        <v>0</v>
      </c>
      <c r="AR49" s="288">
        <v>60</v>
      </c>
      <c r="AS49" s="287">
        <v>0</v>
      </c>
      <c r="AT49" s="288">
        <v>120</v>
      </c>
      <c r="AU49" s="253">
        <v>0</v>
      </c>
      <c r="AV49" s="253">
        <f t="shared" si="5"/>
        <v>0</v>
      </c>
      <c r="AW49" s="257">
        <v>0</v>
      </c>
      <c r="AX49" s="257">
        <v>0</v>
      </c>
      <c r="AY49" s="257">
        <v>0</v>
      </c>
      <c r="AZ49" s="257">
        <v>0</v>
      </c>
      <c r="BA49" s="257">
        <v>0</v>
      </c>
      <c r="BB49" s="257">
        <v>0</v>
      </c>
      <c r="BC49" s="257">
        <v>0</v>
      </c>
      <c r="BD49" s="257">
        <v>0</v>
      </c>
      <c r="BE49" s="257">
        <v>0</v>
      </c>
      <c r="BF49" s="257">
        <v>0</v>
      </c>
      <c r="BG49" s="257">
        <v>0</v>
      </c>
      <c r="BH49" s="85"/>
      <c r="BI49" s="85"/>
      <c r="BJ49" s="74"/>
      <c r="BK49" s="74"/>
      <c r="BL49" s="74"/>
    </row>
    <row r="50" spans="1:64" s="113" customFormat="1" ht="24" customHeight="1">
      <c r="A50" s="449"/>
      <c r="B50" s="126">
        <v>13</v>
      </c>
      <c r="C50" s="232" t="e">
        <f>IF($C$19='Listes de choix'!$A$26,Q50,IF($C$19='Listes de choix'!$A$27,R50,IF($C$19=#REF!,#REF!,"")))</f>
        <v>#REF!</v>
      </c>
      <c r="D50" s="232"/>
      <c r="E50" s="232"/>
      <c r="F50" s="232"/>
      <c r="G50" s="242" t="e">
        <f>IF($C$19='Listes de choix'!$A$26,S50,IF($C$19='Listes de choix'!$A$27,T50,IF($C$19=#REF!,#REF!,"")))</f>
        <v>#REF!</v>
      </c>
      <c r="H50" s="243" t="str">
        <f t="shared" si="3"/>
        <v>Nbre</v>
      </c>
      <c r="I50" s="154" t="s">
        <v>129</v>
      </c>
      <c r="J50" s="154" t="s">
        <v>129</v>
      </c>
      <c r="K50" s="405" t="str">
        <f>IF($C$19='Listes de choix'!$A$29,"",IF($C$19='Listes de choix'!$A$28,"",IF($C$19='Listes de choix'!$A$27,IF(U50="","",U50),IF($C$19='Listes de choix'!$A$26,IF($G$19=0,Y50,IF($G$19=1,AA50,IF($G$19=2,AC50,IF($G$19=3,AE50,IF($G$19=4,AG50,IF($G$19=5,AI50,IF($G$19=6,AK50,IF($G$19=7,AM50,IF($G$19=8,AO50,IF($G$19=9,AQ50,IF($G$19=10,AS50,"")))))))))))))))</f>
        <v/>
      </c>
      <c r="L50" s="406" t="str">
        <f>IF($C$19='Listes de choix'!$A$29,"",IF($C$19='Listes de choix'!$A$28,"",IF($C$19='Listes de choix'!$A$27,IF(V50="","",V50),IF($C$19='Listes de choix'!$A$26,IF($G$19=0,Z50,IF($G$19=1,AB50,IF($G$19=2,AD50,IF($G$19=3,AF50,IF($G$19=4,AH50,IF($G$19=5,AJ50,IF($G$19=6,AL50,IF($G$19=7,AN50,IF($G$19=8,AP50,IF($G$19=9,AR50,IF($G$19=10,AT50,"")))))))))))))))</f>
        <v/>
      </c>
      <c r="M50" s="407" t="str">
        <f>IF($C$19='Listes de choix'!$A$29,"",IF($C$19='Listes de choix'!$A$28,"",IF($C$19='Listes de choix'!$A$27,IF(AU50="","",AU50),IF($C$19='Listes de choix'!$A$26,IF($G$19=1,AX50,IF($G$19=2,AY50,IF($G$19=3,AZ50,IF($G$19=4,BA50,IF($G$19=5,BB50,IF($G$19=6,BC50,IF($G$19=7,BD50,IF($G$19=8,BE50,IF($G$19=9,BF50,IF($G$19=10,BG50,AW50))))))))))))))</f>
        <v/>
      </c>
      <c r="N50" s="227" t="s">
        <v>78</v>
      </c>
      <c r="O50" s="161"/>
      <c r="P50" s="58" t="e">
        <f t="shared" si="4"/>
        <v>#REF!</v>
      </c>
      <c r="Q50" s="99" t="str">
        <f>'Définitions pour la série'!B31</f>
        <v>Accidentalité - Taux de gravité</v>
      </c>
      <c r="R50" s="100" t="str">
        <f>'Définitions unitaire et carross'!B31</f>
        <v>Accidentalité - Taux de gravité</v>
      </c>
      <c r="S50" s="101" t="str">
        <f>'Définitions pour la série'!D31</f>
        <v>Nombre</v>
      </c>
      <c r="T50" s="102" t="str">
        <f>'Définitions unitaire et carross'!D31</f>
        <v>Nombre</v>
      </c>
      <c r="U50" s="291">
        <v>0</v>
      </c>
      <c r="V50" s="292">
        <v>5</v>
      </c>
      <c r="W50" s="272">
        <v>0</v>
      </c>
      <c r="X50" s="273">
        <v>12</v>
      </c>
      <c r="Y50" s="291">
        <v>0</v>
      </c>
      <c r="Z50" s="292">
        <v>3.2</v>
      </c>
      <c r="AA50" s="291">
        <v>0</v>
      </c>
      <c r="AB50" s="292">
        <v>5.97</v>
      </c>
      <c r="AC50" s="291">
        <v>2.1999999999999999E-2</v>
      </c>
      <c r="AD50" s="292">
        <v>6</v>
      </c>
      <c r="AE50" s="291">
        <v>0</v>
      </c>
      <c r="AF50" s="292">
        <v>3</v>
      </c>
      <c r="AG50" s="291">
        <v>0</v>
      </c>
      <c r="AH50" s="292">
        <v>5.5</v>
      </c>
      <c r="AI50" s="291">
        <v>0</v>
      </c>
      <c r="AJ50" s="292">
        <v>2</v>
      </c>
      <c r="AK50" s="291">
        <v>0</v>
      </c>
      <c r="AL50" s="292">
        <v>12</v>
      </c>
      <c r="AM50" s="291">
        <v>0</v>
      </c>
      <c r="AN50" s="292">
        <v>2.8</v>
      </c>
      <c r="AO50" s="291">
        <v>0</v>
      </c>
      <c r="AP50" s="292">
        <v>3.5</v>
      </c>
      <c r="AQ50" s="291">
        <v>0</v>
      </c>
      <c r="AR50" s="292">
        <v>4</v>
      </c>
      <c r="AS50" s="291">
        <v>0</v>
      </c>
      <c r="AT50" s="292">
        <v>8.15</v>
      </c>
      <c r="AU50" s="255">
        <v>0</v>
      </c>
      <c r="AV50" s="255">
        <f t="shared" si="5"/>
        <v>0</v>
      </c>
      <c r="AW50" s="258">
        <v>0</v>
      </c>
      <c r="AX50" s="258">
        <v>0</v>
      </c>
      <c r="AY50" s="258">
        <v>0</v>
      </c>
      <c r="AZ50" s="258">
        <v>0</v>
      </c>
      <c r="BA50" s="258">
        <v>0</v>
      </c>
      <c r="BB50" s="258">
        <v>0</v>
      </c>
      <c r="BC50" s="258">
        <v>0</v>
      </c>
      <c r="BD50" s="258">
        <v>0</v>
      </c>
      <c r="BE50" s="258">
        <v>0</v>
      </c>
      <c r="BF50" s="258">
        <v>0</v>
      </c>
      <c r="BG50" s="258">
        <v>0</v>
      </c>
      <c r="BH50" s="85"/>
      <c r="BI50" s="85"/>
      <c r="BJ50" s="74"/>
      <c r="BK50" s="74"/>
      <c r="BL50" s="74"/>
    </row>
    <row r="51" spans="1:64" s="113" customFormat="1" ht="24" customHeight="1">
      <c r="A51" s="449"/>
      <c r="B51" s="126">
        <v>14</v>
      </c>
      <c r="C51" s="232" t="e">
        <f>IF($C$19='Listes de choix'!$A$26,Q51,IF($C$19='Listes de choix'!$A$27,R51,IF($C$19=#REF!,#REF!,"")))</f>
        <v>#REF!</v>
      </c>
      <c r="D51" s="232"/>
      <c r="E51" s="232"/>
      <c r="F51" s="232"/>
      <c r="G51" s="242" t="e">
        <f>IF($C$19='Listes de choix'!$A$26,S51,IF($C$19='Listes de choix'!$A$27,T51,IF($C$19=#REF!,#REF!,"")))</f>
        <v>#REF!</v>
      </c>
      <c r="H51" s="243" t="str">
        <f t="shared" si="3"/>
        <v>Nbre</v>
      </c>
      <c r="I51" s="154" t="s">
        <v>129</v>
      </c>
      <c r="J51" s="154" t="s">
        <v>129</v>
      </c>
      <c r="K51" s="405" t="str">
        <f>IF($C$19='Listes de choix'!$A$29,"",IF($C$19='Listes de choix'!$A$28,"",IF($C$19='Listes de choix'!$A$27,IF(U51="","",U51),IF($C$19='Listes de choix'!$A$26,IF($G$19=0,Y51,IF($G$19=1,AA51,IF($G$19=2,AC51,IF($G$19=3,AE51,IF($G$19=4,AG51,IF($G$19=5,AI51,IF($G$19=6,AK51,IF($G$19=7,AM51,IF($G$19=8,AO51,IF($G$19=9,AQ51,IF($G$19=10,AS51,"")))))))))))))))</f>
        <v/>
      </c>
      <c r="L51" s="406" t="str">
        <f>IF($C$19='Listes de choix'!$A$29,"",IF($C$19='Listes de choix'!$A$28,"",IF($C$19='Listes de choix'!$A$27,IF(V51="","",V51),IF($C$19='Listes de choix'!$A$26,IF($G$19=0,Z51,IF($G$19=1,AB51,IF($G$19=2,AD51,IF($G$19=3,AF51,IF($G$19=4,AH51,IF($G$19=5,AJ51,IF($G$19=6,AL51,IF($G$19=7,AN51,IF($G$19=8,AP51,IF($G$19=9,AR51,IF($G$19=10,AT51,"")))))))))))))))</f>
        <v/>
      </c>
      <c r="M51" s="407" t="str">
        <f>IF($C$19='Listes de choix'!$A$29,"",IF($C$19='Listes de choix'!$A$28,"",IF($C$19='Listes de choix'!$A$27,IF(AU51="","",AU51),IF($C$19='Listes de choix'!$A$26,IF($G$19=1,AX51,IF($G$19=2,AY51,IF($G$19=3,AZ51,IF($G$19=4,BA51,IF($G$19=5,BB51,IF($G$19=6,BC51,IF($G$19=7,BD51,IF($G$19=8,BE51,IF($G$19=9,BF51,IF($G$19=10,BG51,AW51))))))))))))))</f>
        <v/>
      </c>
      <c r="N51" s="227" t="s">
        <v>78</v>
      </c>
      <c r="O51" s="157"/>
      <c r="P51" s="58" t="e">
        <f t="shared" si="4"/>
        <v>#REF!</v>
      </c>
      <c r="Q51" s="99" t="str">
        <f>'Définitions pour la série'!B33</f>
        <v>Absentéisme maladie agents</v>
      </c>
      <c r="R51" s="100" t="str">
        <f>'Définitions unitaire et carross'!B33</f>
        <v>Absentéisme maladie agents</v>
      </c>
      <c r="S51" s="101" t="str">
        <f>'Définitions pour la série'!D33</f>
        <v>%</v>
      </c>
      <c r="T51" s="102" t="str">
        <f>'Définitions unitaire et carross'!D33</f>
        <v>%</v>
      </c>
      <c r="U51" s="291">
        <v>0</v>
      </c>
      <c r="V51" s="292">
        <v>8</v>
      </c>
      <c r="W51" s="272">
        <v>0</v>
      </c>
      <c r="X51" s="273">
        <v>18</v>
      </c>
      <c r="Y51" s="291">
        <v>0</v>
      </c>
      <c r="Z51" s="292">
        <v>6.5</v>
      </c>
      <c r="AA51" s="291">
        <v>0</v>
      </c>
      <c r="AB51" s="292">
        <v>18</v>
      </c>
      <c r="AC51" s="291">
        <v>1</v>
      </c>
      <c r="AD51" s="292">
        <v>8.5</v>
      </c>
      <c r="AE51" s="291">
        <v>1</v>
      </c>
      <c r="AF51" s="292">
        <v>7.17</v>
      </c>
      <c r="AG51" s="291">
        <v>0</v>
      </c>
      <c r="AH51" s="292">
        <v>8.56</v>
      </c>
      <c r="AI51" s="291">
        <v>0</v>
      </c>
      <c r="AJ51" s="292">
        <v>7</v>
      </c>
      <c r="AK51" s="291">
        <v>0</v>
      </c>
      <c r="AL51" s="292">
        <v>8.5</v>
      </c>
      <c r="AM51" s="291">
        <v>0</v>
      </c>
      <c r="AN51" s="292">
        <v>6</v>
      </c>
      <c r="AO51" s="291">
        <v>0</v>
      </c>
      <c r="AP51" s="292">
        <v>7</v>
      </c>
      <c r="AQ51" s="291">
        <v>1</v>
      </c>
      <c r="AR51" s="292">
        <v>6</v>
      </c>
      <c r="AS51" s="291">
        <v>1</v>
      </c>
      <c r="AT51" s="292">
        <v>6</v>
      </c>
      <c r="AU51" s="255">
        <v>1</v>
      </c>
      <c r="AV51" s="255">
        <f t="shared" si="5"/>
        <v>1</v>
      </c>
      <c r="AW51" s="258">
        <v>1</v>
      </c>
      <c r="AX51" s="258">
        <v>1</v>
      </c>
      <c r="AY51" s="258">
        <v>1</v>
      </c>
      <c r="AZ51" s="258">
        <v>1</v>
      </c>
      <c r="BA51" s="258">
        <v>1</v>
      </c>
      <c r="BB51" s="258">
        <v>1</v>
      </c>
      <c r="BC51" s="258">
        <v>1</v>
      </c>
      <c r="BD51" s="258">
        <v>1</v>
      </c>
      <c r="BE51" s="258">
        <v>1</v>
      </c>
      <c r="BF51" s="258">
        <v>1</v>
      </c>
      <c r="BG51" s="258">
        <v>1</v>
      </c>
      <c r="BH51" s="85"/>
      <c r="BI51" s="85"/>
      <c r="BJ51" s="74"/>
      <c r="BK51" s="74"/>
      <c r="BL51" s="74"/>
    </row>
    <row r="52" spans="1:64" s="113" customFormat="1" ht="24" customHeight="1">
      <c r="A52" s="450"/>
      <c r="B52" s="124">
        <v>15</v>
      </c>
      <c r="C52" s="233" t="e">
        <f>IF($C$19='Listes de choix'!$A$26,Q52,IF($C$19='Listes de choix'!$A$27,R52,IF($C$19=#REF!,#REF!,"")))</f>
        <v>#REF!</v>
      </c>
      <c r="D52" s="233"/>
      <c r="E52" s="233"/>
      <c r="F52" s="233"/>
      <c r="G52" s="240" t="e">
        <f>IF($C$19='Listes de choix'!$A$26,S52,IF($C$19='Listes de choix'!$A$27,T52,IF($C$19=#REF!,#REF!,"")))</f>
        <v>#REF!</v>
      </c>
      <c r="H52" s="241" t="str">
        <f t="shared" si="3"/>
        <v>Nbre</v>
      </c>
      <c r="I52" s="155" t="s">
        <v>129</v>
      </c>
      <c r="J52" s="155" t="s">
        <v>129</v>
      </c>
      <c r="K52" s="408" t="str">
        <f>IF($C$19='Listes de choix'!$A$29,"",IF($C$19='Listes de choix'!$A$28,"",IF($C$19='Listes de choix'!$A$27,IF(U52="","",U52),IF($C$19='Listes de choix'!$A$26,IF($G$19=0,Y52,IF($G$19=1,AA52,IF($G$19=2,AC52,IF($G$19=3,AE52,IF($G$19=4,AG52,IF($G$19=5,AI52,IF($G$19=6,AK52,IF($G$19=7,AM52,IF($G$19=8,AO52,IF($G$19=9,AQ52,IF($G$19=10,AS52,"")))))))))))))))</f>
        <v/>
      </c>
      <c r="L52" s="402" t="str">
        <f>IF($C$19='Listes de choix'!$A$29,"",IF($C$19='Listes de choix'!$A$28,"",IF($C$19='Listes de choix'!$A$27,IF(V52="","",V52),IF($C$19='Listes de choix'!$A$26,IF($G$19=0,Z52,IF($G$19=1,AB52,IF($G$19=2,AD52,IF($G$19=3,AF52,IF($G$19=4,AH52,IF($G$19=5,AJ52,IF($G$19=6,AL52,IF($G$19=7,AN52,IF($G$19=8,AP52,IF($G$19=9,AR52,IF($G$19=10,AT52,"")))))))))))))))</f>
        <v/>
      </c>
      <c r="M52" s="403" t="str">
        <f>IF($C$19='Listes de choix'!$A$29,"",IF($C$19='Listes de choix'!$A$28,"",IF($C$19='Listes de choix'!$A$27,IF(AU52="","",AU52),IF($C$19='Listes de choix'!$A$26,IF($G$19=1,AX52,IF($G$19=2,AY52,IF($G$19=3,AZ52,IF($G$19=4,BA52,IF($G$19=5,BB52,IF($G$19=6,BC52,IF($G$19=7,BD52,IF($G$19=8,BE52,IF($G$19=9,BF52,IF($G$19=10,BG52,AW52))))))))))))))</f>
        <v/>
      </c>
      <c r="N52" s="226" t="s">
        <v>79</v>
      </c>
      <c r="O52" s="159"/>
      <c r="P52" s="58" t="e">
        <f t="shared" si="4"/>
        <v>#REF!</v>
      </c>
      <c r="Q52" s="99" t="str">
        <f>'Définitions pour la série'!B35</f>
        <v>Dépenses de formation / masse salariale</v>
      </c>
      <c r="R52" s="100" t="str">
        <f>'Définitions unitaire et carross'!B35</f>
        <v>Dépenses de formation / masse salariale</v>
      </c>
      <c r="S52" s="101" t="str">
        <f>'Définitions pour la série'!D35</f>
        <v>%MS</v>
      </c>
      <c r="T52" s="105" t="str">
        <f>'Définitions unitaire et carross'!D35</f>
        <v>%MS</v>
      </c>
      <c r="U52" s="293">
        <v>5</v>
      </c>
      <c r="V52" s="294">
        <v>0</v>
      </c>
      <c r="W52" s="283">
        <v>15</v>
      </c>
      <c r="X52" s="284">
        <v>0.1</v>
      </c>
      <c r="Y52" s="293">
        <v>5</v>
      </c>
      <c r="Z52" s="294">
        <v>0.5</v>
      </c>
      <c r="AA52" s="293">
        <v>5.76</v>
      </c>
      <c r="AB52" s="294">
        <v>0.5</v>
      </c>
      <c r="AC52" s="293">
        <v>6</v>
      </c>
      <c r="AD52" s="294">
        <v>0.7</v>
      </c>
      <c r="AE52" s="293">
        <v>7.5</v>
      </c>
      <c r="AF52" s="294">
        <v>0.8</v>
      </c>
      <c r="AG52" s="293">
        <v>15</v>
      </c>
      <c r="AH52" s="294">
        <v>1</v>
      </c>
      <c r="AI52" s="293">
        <v>4.2</v>
      </c>
      <c r="AJ52" s="294">
        <v>0.1</v>
      </c>
      <c r="AK52" s="293">
        <v>5.2</v>
      </c>
      <c r="AL52" s="294">
        <v>0.3</v>
      </c>
      <c r="AM52" s="293">
        <v>3</v>
      </c>
      <c r="AN52" s="294">
        <v>1</v>
      </c>
      <c r="AO52" s="293">
        <v>4.5</v>
      </c>
      <c r="AP52" s="294">
        <v>0.8</v>
      </c>
      <c r="AQ52" s="293">
        <v>3</v>
      </c>
      <c r="AR52" s="294">
        <v>1</v>
      </c>
      <c r="AS52" s="293">
        <v>5.01</v>
      </c>
      <c r="AT52" s="294">
        <v>1.2</v>
      </c>
      <c r="AU52" s="255">
        <v>3.5649999999999999</v>
      </c>
      <c r="AV52" s="255">
        <f t="shared" si="5"/>
        <v>4.0788181818181819</v>
      </c>
      <c r="AW52" s="262">
        <v>4.0890000000000004</v>
      </c>
      <c r="AX52" s="262">
        <v>3.9790000000000001</v>
      </c>
      <c r="AY52" s="262">
        <v>4.3150000000000004</v>
      </c>
      <c r="AZ52" s="262">
        <v>4.8719999999999999</v>
      </c>
      <c r="BA52" s="262">
        <v>4.0199999999999996</v>
      </c>
      <c r="BB52" s="262">
        <v>3.2519999999999998</v>
      </c>
      <c r="BC52" s="262">
        <v>4.0659999999999998</v>
      </c>
      <c r="BD52" s="262">
        <v>3.9790000000000001</v>
      </c>
      <c r="BE52" s="262">
        <v>4.45</v>
      </c>
      <c r="BF52" s="262">
        <v>3.3875000000000002</v>
      </c>
      <c r="BG52" s="262">
        <v>4.4574999999999996</v>
      </c>
      <c r="BH52" s="85"/>
      <c r="BI52" s="85"/>
      <c r="BJ52" s="74"/>
      <c r="BK52" s="74"/>
      <c r="BL52" s="74"/>
    </row>
    <row r="53" spans="1:64" s="113" customFormat="1" ht="24" customHeight="1">
      <c r="A53" s="447" t="s">
        <v>14</v>
      </c>
      <c r="B53" s="127">
        <v>16</v>
      </c>
      <c r="C53" s="234" t="e">
        <f>IF($C$19='Listes de choix'!$A$26,Q53,IF($C$19='Listes de choix'!$A$27,R53,IF($C$19=#REF!,#REF!,"")))</f>
        <v>#REF!</v>
      </c>
      <c r="D53" s="234"/>
      <c r="E53" s="234"/>
      <c r="F53" s="234"/>
      <c r="G53" s="244" t="e">
        <f>IF($C$19='Listes de choix'!$A$26,S53,IF($C$19='Listes de choix'!$A$27,T53,IF($C$19=#REF!,#REF!,"")))</f>
        <v>#REF!</v>
      </c>
      <c r="H53" s="245" t="str">
        <f t="shared" si="3"/>
        <v>Nbre</v>
      </c>
      <c r="I53" s="156" t="s">
        <v>129</v>
      </c>
      <c r="J53" s="156" t="s">
        <v>129</v>
      </c>
      <c r="K53" s="389" t="str">
        <f>IF($C$19='Listes de choix'!$A$29,"",IF($C$19='Listes de choix'!$A$28,"",IF($C$19='Listes de choix'!$A$27,IF(U53="","",U53),IF($C$19='Listes de choix'!$A$26,IF($G$19=0,Y53,IF($G$19=1,AA53,IF($G$19=2,AC53,IF($G$19=3,AE53,IF($G$19=4,AG53,IF($G$19=5,AI53,IF($G$19=6,AK53,IF($G$19=7,AM53,IF($G$19=8,AO53,IF($G$19=9,AQ53,IF($G$19=10,AS53,"")))))))))))))))</f>
        <v/>
      </c>
      <c r="L53" s="393" t="str">
        <f>IF($C$19='Listes de choix'!$A$29,"",IF($C$19='Listes de choix'!$A$28,"",IF($C$19='Listes de choix'!$A$27,IF(V53="","",V53),IF($C$19='Listes de choix'!$A$26,IF($G$19=0,Z53,IF($G$19=1,AB53,IF($G$19=2,AD53,IF($G$19=3,AF53,IF($G$19=4,AH53,IF($G$19=5,AJ53,IF($G$19=6,AL53,IF($G$19=7,AN53,IF($G$19=8,AP53,IF($G$19=9,AR53,IF($G$19=10,AT53,"")))))))))))))))</f>
        <v/>
      </c>
      <c r="M53" s="302" t="str">
        <f>IF($C$19='Listes de choix'!$A$29,"",IF($C$19='Listes de choix'!$A$28,"",IF($C$19='Listes de choix'!$A$27,IF(AU53="","",AU53),IF($C$19='Listes de choix'!$A$26,IF($G$19=1,AX53,IF($G$19=2,AY53,IF($G$19=3,AZ53,IF($G$19=4,BA53,IF($G$19=5,BB53,IF($G$19=6,BC53,IF($G$19=7,BD53,IF($G$19=8,BE53,IF($G$19=9,BF53,IF($G$19=10,BG53,AW53))))))))))))))</f>
        <v/>
      </c>
      <c r="N53" s="228" t="s">
        <v>79</v>
      </c>
      <c r="O53" s="162"/>
      <c r="P53" s="58" t="e">
        <f t="shared" si="4"/>
        <v>#REF!</v>
      </c>
      <c r="Q53" s="99" t="str">
        <f>'Définitions pour la série'!B37</f>
        <v xml:space="preserve">Investissements corporels sur 3 ans </v>
      </c>
      <c r="R53" s="100" t="str">
        <f>'Définitions unitaire et carross'!B37</f>
        <v xml:space="preserve">Investissements corporels sur 3 ans </v>
      </c>
      <c r="S53" s="101" t="str">
        <f>'Définitions pour la série'!D37</f>
        <v>%CA</v>
      </c>
      <c r="T53" s="105" t="str">
        <f>'Définitions unitaire et carross'!D37</f>
        <v>%CA</v>
      </c>
      <c r="U53" s="295">
        <v>13.8437651625425</v>
      </c>
      <c r="V53" s="296">
        <v>0</v>
      </c>
      <c r="W53" s="276">
        <v>43</v>
      </c>
      <c r="X53" s="277">
        <v>0</v>
      </c>
      <c r="Y53" s="295">
        <v>15</v>
      </c>
      <c r="Z53" s="296">
        <v>0</v>
      </c>
      <c r="AA53" s="295">
        <v>8</v>
      </c>
      <c r="AB53" s="296">
        <v>0</v>
      </c>
      <c r="AC53" s="295">
        <v>17</v>
      </c>
      <c r="AD53" s="296">
        <v>0</v>
      </c>
      <c r="AE53" s="295">
        <v>20</v>
      </c>
      <c r="AF53" s="296">
        <v>0</v>
      </c>
      <c r="AG53" s="295">
        <v>43</v>
      </c>
      <c r="AH53" s="296">
        <v>0</v>
      </c>
      <c r="AI53" s="295">
        <v>4.8</v>
      </c>
      <c r="AJ53" s="296">
        <v>0</v>
      </c>
      <c r="AK53" s="295">
        <v>15.5</v>
      </c>
      <c r="AL53" s="296">
        <v>0</v>
      </c>
      <c r="AM53" s="295">
        <v>30</v>
      </c>
      <c r="AN53" s="296">
        <v>0</v>
      </c>
      <c r="AO53" s="295">
        <v>8</v>
      </c>
      <c r="AP53" s="296">
        <v>0</v>
      </c>
      <c r="AQ53" s="295">
        <v>8</v>
      </c>
      <c r="AR53" s="296">
        <v>0</v>
      </c>
      <c r="AS53" s="295">
        <v>14.7</v>
      </c>
      <c r="AT53" s="296">
        <v>0</v>
      </c>
      <c r="AU53" s="253">
        <v>11.0294117647059</v>
      </c>
      <c r="AV53" s="253">
        <f t="shared" si="5"/>
        <v>10.388740939367361</v>
      </c>
      <c r="AW53" s="263">
        <v>15.4266774567398</v>
      </c>
      <c r="AX53" s="263">
        <v>8.6579999999999995</v>
      </c>
      <c r="AY53" s="263">
        <v>12.45</v>
      </c>
      <c r="AZ53" s="263">
        <v>12.4</v>
      </c>
      <c r="BA53" s="263">
        <v>16.6231717349491</v>
      </c>
      <c r="BB53" s="263">
        <v>4.7633011413520601</v>
      </c>
      <c r="BC53" s="263">
        <v>14.775</v>
      </c>
      <c r="BD53" s="263">
        <v>8.6579999999999995</v>
      </c>
      <c r="BE53" s="263">
        <v>2.9119999999999999</v>
      </c>
      <c r="BF53" s="263">
        <v>4.0199999999999996</v>
      </c>
      <c r="BG53" s="263">
        <v>13.59</v>
      </c>
      <c r="BH53" s="85"/>
      <c r="BI53" s="85"/>
      <c r="BJ53" s="74"/>
      <c r="BK53" s="74"/>
      <c r="BL53" s="74"/>
    </row>
    <row r="54" spans="1:64" s="113" customFormat="1" ht="24" customHeight="1">
      <c r="A54" s="448"/>
      <c r="B54" s="186">
        <v>17</v>
      </c>
      <c r="C54" s="235" t="e">
        <f>IF($C$19='Listes de choix'!$A$26,Q54,IF($C$19='Listes de choix'!$A$27,R54,IF($C$19=#REF!,#REF!,"")))</f>
        <v>#REF!</v>
      </c>
      <c r="D54" s="235"/>
      <c r="E54" s="235"/>
      <c r="F54" s="235"/>
      <c r="G54" s="246" t="e">
        <f>IF($C$19='Listes de choix'!$A$26,S54,IF($C$19='Listes de choix'!$A$27,T54,IF($C$19=#REF!,#REF!,"")))</f>
        <v>#REF!</v>
      </c>
      <c r="H54" s="247" t="str">
        <f t="shared" si="3"/>
        <v>Nbre</v>
      </c>
      <c r="I54" s="187" t="s">
        <v>114</v>
      </c>
      <c r="J54" s="187" t="s">
        <v>114</v>
      </c>
      <c r="K54" s="188" t="str">
        <f>IF($C$19='Listes de choix'!$A$29,"",IF($C$19='Listes de choix'!$A$28,"",IF($C$19='Listes de choix'!$A$27,IF(U54="","",U54),IF($C$19=#REF!,IF(#REF!="","",#REF!),IF($C$19='Listes de choix'!$A$26,IF($G$19=0,Y54,IF($G$19=1,AA54,IF($G$19=2,AC54,IF($G$19=3,AE54,IF($G$19=4,AG54,IF($G$19=5,AI54,IF($G$19=6,AK54,IF($G$19=7,AM54,IF($G$19=8,AO54,IF($G$19=9,AQ54,IF($G$19=10,AS54,""))))))))))))))))</f>
        <v/>
      </c>
      <c r="L54" s="189" t="str">
        <f>IF($C$19='Listes de choix'!$A$29,"",IF($C$19='Listes de choix'!$A$28,"",IF($C$19='Listes de choix'!$A$27,IF(V54="","",V54),IF($C$19=#REF!,IF(#REF!="","",#REF!),IF($C$19='Listes de choix'!$A$26,IF($G$19=0,Z54,IF($G$19=1,AB54,IF($G$19=2,AD54,IF($G$19=3,AF54,IF($G$19=4,AH54,IF($G$19=5,AJ54,IF($G$19=6,AL54,IF($G$19=7,AN54,IF($G$19=8,AP54,IF($G$19=9,AR54,IF($G$19=10,AT54,""))))))))))))))))</f>
        <v/>
      </c>
      <c r="M54" s="301" t="str">
        <f>IF($C$19='Listes de choix'!$A$29,"",IF($C$19='Listes de choix'!$A$28,"",IF($C$19='Listes de choix'!$A$27,IF(AU54="","",AU54),IF($C$19=#REF!,IF(#REF!="","",#REF!),IF($C$19='Listes de choix'!$A$26,IF($G$19=1,AX54,IF($G$19=2,AY54,IF($G$19=3,AZ54,IF($G$19=4,BA54,IF($G$19=5,BB54,IF($G$19=6,BC54,IF($G$19=7,BD54,IF($G$19=8,BE54,IF($G$19=9,BF54,IF($G$19=10,BG54,AW54)))))))))))))))</f>
        <v/>
      </c>
      <c r="N54" s="229" t="s">
        <v>78</v>
      </c>
      <c r="O54" s="190"/>
      <c r="P54" s="58" t="e">
        <f t="shared" si="4"/>
        <v>#REF!</v>
      </c>
      <c r="Q54" s="106" t="str">
        <f>'Définitions pour la série'!B39</f>
        <v>Performance environnementale</v>
      </c>
      <c r="R54" s="107" t="str">
        <f>'Définitions unitaire et carross'!B39</f>
        <v>Performance environnementale</v>
      </c>
      <c r="S54" s="108" t="str">
        <f>'Définitions pour la série'!D39</f>
        <v>%CA</v>
      </c>
      <c r="T54" s="109" t="str">
        <f>'Définitions unitaire et carross'!D39</f>
        <v>%CA</v>
      </c>
      <c r="U54" s="297"/>
      <c r="V54" s="298"/>
      <c r="W54" s="299"/>
      <c r="X54" s="300"/>
      <c r="Y54" s="297"/>
      <c r="Z54" s="298"/>
      <c r="AA54" s="297"/>
      <c r="AB54" s="298"/>
      <c r="AC54" s="297"/>
      <c r="AD54" s="298"/>
      <c r="AE54" s="297"/>
      <c r="AF54" s="298"/>
      <c r="AG54" s="297"/>
      <c r="AH54" s="298"/>
      <c r="AI54" s="297"/>
      <c r="AJ54" s="298"/>
      <c r="AK54" s="297"/>
      <c r="AL54" s="298"/>
      <c r="AM54" s="297"/>
      <c r="AN54" s="298"/>
      <c r="AO54" s="297"/>
      <c r="AP54" s="298"/>
      <c r="AQ54" s="297"/>
      <c r="AR54" s="298"/>
      <c r="AS54" s="297"/>
      <c r="AT54" s="298"/>
      <c r="AU54" s="264"/>
      <c r="AV54" s="264">
        <v>3</v>
      </c>
      <c r="AW54" s="265"/>
      <c r="AX54" s="265"/>
      <c r="AY54" s="265"/>
      <c r="AZ54" s="265"/>
      <c r="BA54" s="265"/>
      <c r="BB54" s="265"/>
      <c r="BC54" s="265"/>
      <c r="BD54" s="265"/>
      <c r="BE54" s="265"/>
      <c r="BF54" s="265"/>
      <c r="BG54" s="265"/>
      <c r="BH54" s="85"/>
      <c r="BI54" s="85"/>
      <c r="BJ54" s="74"/>
      <c r="BK54" s="74"/>
      <c r="BL54" s="74"/>
    </row>
    <row r="55" spans="1:64" s="113" customFormat="1" ht="36.75" customHeight="1">
      <c r="A55" s="451" t="s">
        <v>162</v>
      </c>
      <c r="B55" s="452"/>
      <c r="C55" s="452"/>
      <c r="D55" s="452"/>
      <c r="E55" s="452"/>
      <c r="F55" s="452"/>
      <c r="G55" s="452"/>
      <c r="H55" s="452"/>
      <c r="I55" s="452"/>
      <c r="J55" s="453"/>
      <c r="K55" s="128" t="s">
        <v>38</v>
      </c>
      <c r="L55" s="129" t="s">
        <v>39</v>
      </c>
      <c r="M55" s="442" t="s">
        <v>177</v>
      </c>
      <c r="N55" s="443"/>
      <c r="O55" s="443"/>
      <c r="Q55" s="4"/>
      <c r="R55" s="168"/>
      <c r="S55" s="168"/>
      <c r="U55" s="115"/>
      <c r="V55" s="115"/>
      <c r="W55" s="115"/>
      <c r="X55" s="115"/>
      <c r="Y55" s="115"/>
      <c r="Z55" s="115"/>
      <c r="AA55" s="115"/>
      <c r="AB55" s="115"/>
      <c r="AC55" s="115"/>
      <c r="AD55" s="115"/>
      <c r="AE55" s="115"/>
      <c r="AF55" s="115"/>
      <c r="AG55" s="115"/>
      <c r="AH55" s="115"/>
      <c r="AI55" s="115"/>
      <c r="AJ55" s="115"/>
      <c r="AK55" s="115"/>
      <c r="AL55" s="115"/>
      <c r="AM55" s="115"/>
      <c r="AN55" s="115"/>
      <c r="AO55" s="115"/>
      <c r="AP55" s="115"/>
      <c r="AQ55" s="115"/>
      <c r="AR55" s="115"/>
      <c r="AS55" s="115"/>
      <c r="AT55" s="115"/>
      <c r="AU55" s="115"/>
      <c r="AV55" s="115"/>
      <c r="AW55" s="115"/>
      <c r="AX55" s="115"/>
      <c r="AY55" s="115"/>
      <c r="AZ55" s="115"/>
      <c r="BA55" s="115"/>
      <c r="BB55" s="115"/>
      <c r="BC55" s="115"/>
      <c r="BD55" s="115"/>
      <c r="BE55" s="115"/>
      <c r="BF55" s="115"/>
      <c r="BG55" s="115"/>
      <c r="BH55" s="74"/>
      <c r="BI55" s="74"/>
      <c r="BJ55" s="74"/>
      <c r="BK55" s="74"/>
      <c r="BL55" s="74"/>
    </row>
    <row r="56" spans="1:64" s="115" customFormat="1" ht="15.75" customHeight="1">
      <c r="A56" s="130" t="s">
        <v>121</v>
      </c>
      <c r="B56" s="131"/>
      <c r="C56" s="131"/>
      <c r="D56" s="131"/>
      <c r="E56" s="131"/>
      <c r="F56" s="131"/>
      <c r="G56" s="131"/>
      <c r="H56" s="131"/>
      <c r="I56" s="131"/>
      <c r="J56" s="132"/>
      <c r="K56" s="138"/>
      <c r="L56" s="139"/>
      <c r="M56" s="444"/>
      <c r="N56" s="445"/>
      <c r="O56" s="445"/>
      <c r="Q56" s="110"/>
      <c r="R56" s="140"/>
      <c r="S56" s="140"/>
      <c r="BH56" s="141"/>
      <c r="BI56" s="141"/>
      <c r="BJ56" s="141"/>
      <c r="BK56" s="141"/>
      <c r="BL56" s="141"/>
    </row>
    <row r="57" spans="1:64" s="115" customFormat="1" ht="15.75" customHeight="1">
      <c r="A57" s="133" t="s">
        <v>37</v>
      </c>
      <c r="B57" s="131"/>
      <c r="C57" s="131"/>
      <c r="D57" s="131"/>
      <c r="E57" s="131"/>
      <c r="F57" s="131"/>
      <c r="G57" s="131"/>
      <c r="H57" s="131"/>
      <c r="I57" s="131"/>
      <c r="J57" s="132"/>
      <c r="K57" s="310" t="s">
        <v>40</v>
      </c>
      <c r="L57" s="311" t="s">
        <v>40</v>
      </c>
      <c r="M57" s="444"/>
      <c r="N57" s="445"/>
      <c r="O57" s="445"/>
      <c r="Q57" s="110"/>
      <c r="R57" s="140"/>
      <c r="S57" s="140"/>
      <c r="V57" s="110"/>
      <c r="BH57" s="141"/>
      <c r="BI57" s="141"/>
      <c r="BJ57" s="141"/>
      <c r="BK57" s="141"/>
      <c r="BL57" s="141"/>
    </row>
    <row r="58" spans="1:64" s="115" customFormat="1" ht="15.75" customHeight="1">
      <c r="A58" s="134" t="s">
        <v>41</v>
      </c>
      <c r="B58" s="131"/>
      <c r="C58" s="131"/>
      <c r="D58" s="131"/>
      <c r="E58" s="131"/>
      <c r="F58" s="131"/>
      <c r="G58" s="131"/>
      <c r="H58" s="131"/>
      <c r="I58" s="131"/>
      <c r="J58" s="132"/>
      <c r="K58" s="138"/>
      <c r="L58" s="139"/>
      <c r="M58" s="444"/>
      <c r="N58" s="445"/>
      <c r="O58" s="445"/>
      <c r="Q58" s="110"/>
      <c r="R58" s="140"/>
      <c r="S58" s="140"/>
      <c r="V58" s="110"/>
      <c r="BH58" s="141"/>
      <c r="BI58" s="141"/>
      <c r="BJ58" s="141"/>
      <c r="BK58" s="141"/>
      <c r="BL58" s="141"/>
    </row>
    <row r="59" spans="1:64" s="115" customFormat="1" ht="15.75" customHeight="1">
      <c r="A59" s="134" t="s">
        <v>42</v>
      </c>
      <c r="B59" s="131"/>
      <c r="C59" s="131"/>
      <c r="D59" s="131"/>
      <c r="E59" s="131"/>
      <c r="F59" s="131"/>
      <c r="G59" s="131"/>
      <c r="H59" s="131"/>
      <c r="I59" s="131"/>
      <c r="J59" s="132"/>
      <c r="K59" s="138"/>
      <c r="L59" s="139"/>
      <c r="M59" s="444"/>
      <c r="N59" s="445"/>
      <c r="O59" s="445"/>
      <c r="Q59" s="110"/>
      <c r="R59" s="140"/>
      <c r="S59" s="140"/>
      <c r="V59" s="110"/>
      <c r="BH59" s="141"/>
      <c r="BI59" s="141"/>
      <c r="BJ59" s="141"/>
      <c r="BK59" s="141"/>
      <c r="BL59" s="141"/>
    </row>
    <row r="60" spans="1:64" s="115" customFormat="1" ht="15.75" customHeight="1">
      <c r="A60" s="134" t="s">
        <v>92</v>
      </c>
      <c r="B60" s="131"/>
      <c r="C60" s="131"/>
      <c r="D60" s="131"/>
      <c r="E60" s="131"/>
      <c r="F60" s="131"/>
      <c r="G60" s="131"/>
      <c r="H60" s="131"/>
      <c r="I60" s="131"/>
      <c r="J60" s="132"/>
      <c r="K60" s="138"/>
      <c r="L60" s="139"/>
      <c r="M60" s="444"/>
      <c r="N60" s="445"/>
      <c r="O60" s="445"/>
      <c r="Q60" s="110"/>
      <c r="R60" s="140"/>
      <c r="S60" s="140"/>
      <c r="V60" s="110"/>
      <c r="BH60" s="141"/>
      <c r="BI60" s="141"/>
      <c r="BJ60" s="141"/>
      <c r="BK60" s="141"/>
      <c r="BL60" s="141"/>
    </row>
    <row r="61" spans="1:64" s="115" customFormat="1" ht="15.75" customHeight="1">
      <c r="A61" s="134" t="s">
        <v>43</v>
      </c>
      <c r="B61" s="131"/>
      <c r="C61" s="131"/>
      <c r="D61" s="131"/>
      <c r="E61" s="131"/>
      <c r="F61" s="131"/>
      <c r="G61" s="131"/>
      <c r="H61" s="131"/>
      <c r="I61" s="131"/>
      <c r="J61" s="132"/>
      <c r="K61" s="138"/>
      <c r="L61" s="139"/>
      <c r="M61" s="444"/>
      <c r="N61" s="445"/>
      <c r="O61" s="445"/>
      <c r="Q61" s="110"/>
      <c r="R61" s="140"/>
      <c r="S61" s="140"/>
      <c r="V61" s="110"/>
      <c r="BH61" s="141"/>
      <c r="BI61" s="141"/>
      <c r="BJ61" s="141"/>
      <c r="BK61" s="141"/>
      <c r="BL61" s="141"/>
    </row>
    <row r="62" spans="1:64" s="115" customFormat="1" ht="15.75" customHeight="1">
      <c r="A62" s="134" t="s">
        <v>44</v>
      </c>
      <c r="B62" s="131"/>
      <c r="C62" s="131"/>
      <c r="D62" s="131"/>
      <c r="E62" s="131"/>
      <c r="F62" s="131"/>
      <c r="G62" s="131"/>
      <c r="H62" s="131"/>
      <c r="I62" s="131"/>
      <c r="J62" s="132"/>
      <c r="K62" s="138"/>
      <c r="L62" s="139"/>
      <c r="M62" s="444"/>
      <c r="N62" s="445"/>
      <c r="O62" s="445"/>
      <c r="Q62" s="110"/>
      <c r="R62" s="140"/>
      <c r="S62" s="142"/>
      <c r="V62" s="110"/>
      <c r="BH62" s="141"/>
      <c r="BI62" s="141"/>
      <c r="BJ62" s="141"/>
      <c r="BK62" s="141"/>
      <c r="BL62" s="141"/>
    </row>
    <row r="63" spans="1:64" s="115" customFormat="1" ht="15.75" customHeight="1">
      <c r="A63" s="133" t="s">
        <v>122</v>
      </c>
      <c r="B63" s="131"/>
      <c r="C63" s="131"/>
      <c r="D63" s="131"/>
      <c r="E63" s="131"/>
      <c r="F63" s="131"/>
      <c r="G63" s="131"/>
      <c r="H63" s="131"/>
      <c r="I63" s="131"/>
      <c r="J63" s="132"/>
      <c r="K63" s="310" t="s">
        <v>40</v>
      </c>
      <c r="L63" s="311" t="s">
        <v>40</v>
      </c>
      <c r="M63" s="444"/>
      <c r="N63" s="445"/>
      <c r="O63" s="445"/>
      <c r="Q63" s="110"/>
      <c r="R63" s="140"/>
      <c r="S63" s="142"/>
      <c r="V63" s="110"/>
      <c r="BH63" s="141"/>
      <c r="BI63" s="141"/>
      <c r="BJ63" s="141"/>
      <c r="BK63" s="141"/>
      <c r="BL63" s="141"/>
    </row>
    <row r="64" spans="1:64" s="115" customFormat="1" ht="16.5" customHeight="1">
      <c r="A64" s="135" t="s">
        <v>123</v>
      </c>
      <c r="B64" s="136"/>
      <c r="C64" s="136"/>
      <c r="D64" s="136"/>
      <c r="E64" s="136"/>
      <c r="F64" s="136"/>
      <c r="G64" s="136"/>
      <c r="H64" s="136"/>
      <c r="I64" s="136"/>
      <c r="J64" s="137"/>
      <c r="K64" s="143"/>
      <c r="L64" s="144"/>
      <c r="M64" s="444"/>
      <c r="N64" s="445"/>
      <c r="O64" s="445"/>
      <c r="Q64" s="110"/>
      <c r="R64" s="140"/>
      <c r="S64" s="142"/>
      <c r="U64" s="113"/>
      <c r="V64" s="113"/>
      <c r="W64" s="113"/>
      <c r="X64" s="113"/>
      <c r="Y64" s="113"/>
      <c r="Z64" s="113"/>
      <c r="AA64" s="113"/>
      <c r="AB64" s="113"/>
      <c r="AC64" s="113"/>
      <c r="AD64" s="113"/>
      <c r="AE64" s="113"/>
      <c r="AF64" s="113"/>
      <c r="AG64" s="113"/>
      <c r="AH64" s="113"/>
      <c r="AI64" s="113"/>
      <c r="AJ64" s="113"/>
      <c r="AK64" s="113"/>
      <c r="AL64" s="113"/>
      <c r="AM64" s="113"/>
      <c r="AN64" s="113"/>
      <c r="AO64" s="113"/>
      <c r="AP64" s="113"/>
      <c r="AQ64" s="113"/>
      <c r="AR64" s="113"/>
      <c r="AS64" s="113"/>
      <c r="AT64" s="113"/>
      <c r="AU64" s="113"/>
      <c r="AV64" s="113"/>
      <c r="AW64" s="113"/>
      <c r="AX64" s="113"/>
      <c r="AY64" s="113"/>
      <c r="AZ64" s="113"/>
      <c r="BA64" s="113"/>
      <c r="BB64" s="113"/>
      <c r="BC64" s="113"/>
      <c r="BD64" s="113"/>
      <c r="BE64" s="113"/>
      <c r="BF64" s="113"/>
      <c r="BG64" s="113"/>
      <c r="BH64" s="141"/>
      <c r="BI64" s="141"/>
      <c r="BJ64" s="141"/>
      <c r="BK64" s="141"/>
      <c r="BL64" s="141"/>
    </row>
    <row r="66" spans="1:64" s="113" customFormat="1">
      <c r="A66" s="464" t="s">
        <v>229</v>
      </c>
      <c r="B66" s="465"/>
      <c r="C66" s="465"/>
      <c r="D66" s="465"/>
      <c r="E66" s="465"/>
      <c r="F66" s="465"/>
      <c r="G66" s="465"/>
      <c r="H66" s="465"/>
      <c r="I66" s="412">
        <f>I32</f>
        <v>2015</v>
      </c>
      <c r="J66" s="413">
        <f>J32</f>
        <v>2016</v>
      </c>
      <c r="K66"/>
      <c r="L66"/>
      <c r="M66" s="56"/>
      <c r="N66" s="56"/>
      <c r="O66" s="57"/>
      <c r="Q66" s="4"/>
      <c r="R66" s="409"/>
      <c r="S66" s="409"/>
      <c r="U66" s="115"/>
      <c r="V66" s="115"/>
      <c r="W66" s="115"/>
      <c r="X66" s="115"/>
      <c r="Y66" s="115"/>
      <c r="Z66" s="115"/>
      <c r="AA66" s="115"/>
      <c r="AB66" s="115"/>
      <c r="AC66" s="115"/>
      <c r="AD66" s="115"/>
      <c r="AE66" s="115"/>
      <c r="AF66" s="115"/>
      <c r="AG66" s="115"/>
      <c r="AH66" s="115"/>
      <c r="AI66" s="115"/>
      <c r="AJ66" s="115"/>
      <c r="AK66" s="115"/>
      <c r="AL66" s="115"/>
      <c r="AM66" s="115"/>
      <c r="AN66" s="115"/>
      <c r="AO66" s="115"/>
      <c r="AP66" s="115"/>
      <c r="AQ66" s="115"/>
      <c r="AR66" s="115"/>
      <c r="AS66" s="115"/>
      <c r="AT66" s="115"/>
      <c r="AU66" s="115"/>
      <c r="AV66" s="115"/>
      <c r="AW66" s="115"/>
      <c r="AX66" s="115"/>
      <c r="AY66" s="115"/>
      <c r="AZ66" s="115"/>
      <c r="BA66" s="115"/>
      <c r="BB66" s="115"/>
      <c r="BC66" s="115"/>
      <c r="BD66" s="115"/>
      <c r="BE66" s="115"/>
      <c r="BF66" s="115"/>
      <c r="BG66" s="115"/>
      <c r="BH66" s="74"/>
      <c r="BI66" s="74"/>
      <c r="BJ66" s="74"/>
      <c r="BK66" s="74"/>
      <c r="BL66" s="74"/>
    </row>
    <row r="67" spans="1:64">
      <c r="A67" s="569" t="s">
        <v>230</v>
      </c>
      <c r="B67" s="460" t="s">
        <v>220</v>
      </c>
      <c r="C67" s="461"/>
      <c r="D67" s="461"/>
      <c r="E67" s="461"/>
      <c r="F67" s="461"/>
      <c r="G67" s="461"/>
      <c r="H67" s="243" t="str">
        <f t="shared" ref="H67:H69" si="6">$H$35</f>
        <v>Nbre</v>
      </c>
      <c r="I67" s="154" t="s">
        <v>129</v>
      </c>
      <c r="J67" s="154" t="s">
        <v>129</v>
      </c>
    </row>
    <row r="68" spans="1:64" s="359" customFormat="1" ht="17">
      <c r="A68" s="570"/>
      <c r="B68" s="462" t="s">
        <v>221</v>
      </c>
      <c r="C68" s="463"/>
      <c r="D68" s="463"/>
      <c r="E68" s="463"/>
      <c r="F68" s="463"/>
      <c r="G68" s="463"/>
      <c r="H68" s="243" t="str">
        <f t="shared" si="6"/>
        <v>Nbre</v>
      </c>
      <c r="I68" s="154" t="s">
        <v>129</v>
      </c>
      <c r="J68" s="154" t="s">
        <v>129</v>
      </c>
      <c r="K68" s="352"/>
      <c r="L68" s="352"/>
      <c r="M68" s="351"/>
      <c r="N68" s="351"/>
      <c r="O68" s="353"/>
      <c r="P68" s="354"/>
      <c r="Q68" s="355"/>
      <c r="R68" s="355"/>
      <c r="S68" s="356"/>
      <c r="T68" s="357"/>
      <c r="U68" s="66"/>
      <c r="V68" s="66"/>
      <c r="W68" s="66"/>
      <c r="X68" s="66"/>
      <c r="Y68" s="66"/>
      <c r="Z68" s="66"/>
      <c r="AA68" s="66"/>
      <c r="AB68" s="66"/>
      <c r="AC68" s="66"/>
      <c r="AD68" s="66"/>
      <c r="AE68" s="66"/>
      <c r="AF68" s="66"/>
      <c r="AG68" s="66"/>
      <c r="AH68" s="66"/>
      <c r="AI68" s="66"/>
      <c r="AJ68" s="66"/>
      <c r="AK68" s="66"/>
      <c r="AL68" s="66"/>
      <c r="AM68" s="66"/>
      <c r="AN68" s="66"/>
      <c r="AO68" s="66"/>
      <c r="AP68" s="66"/>
      <c r="AQ68" s="66"/>
      <c r="AR68" s="66"/>
      <c r="AS68" s="66"/>
      <c r="AT68" s="66"/>
      <c r="AU68" s="66"/>
      <c r="AV68" s="66"/>
      <c r="AW68" s="66"/>
      <c r="AX68" s="66"/>
      <c r="AY68" s="66"/>
      <c r="AZ68" s="66"/>
      <c r="BA68" s="66"/>
      <c r="BB68" s="66"/>
      <c r="BC68" s="66"/>
      <c r="BD68" s="66"/>
      <c r="BE68" s="66"/>
      <c r="BF68" s="66"/>
      <c r="BG68" s="66"/>
      <c r="BH68" s="358"/>
      <c r="BI68" s="358"/>
      <c r="BJ68" s="358"/>
      <c r="BK68" s="358"/>
    </row>
    <row r="69" spans="1:64" s="359" customFormat="1" ht="17">
      <c r="A69" s="570"/>
      <c r="B69" s="462" t="s">
        <v>222</v>
      </c>
      <c r="C69" s="463"/>
      <c r="D69" s="463"/>
      <c r="E69" s="463"/>
      <c r="F69" s="463"/>
      <c r="G69" s="463"/>
      <c r="H69" s="243" t="str">
        <f t="shared" si="6"/>
        <v>Nbre</v>
      </c>
      <c r="I69" s="154" t="s">
        <v>129</v>
      </c>
      <c r="J69" s="154" t="s">
        <v>129</v>
      </c>
      <c r="K69" s="352"/>
      <c r="L69" s="352"/>
      <c r="M69" s="351"/>
      <c r="N69" s="351"/>
      <c r="O69" s="353"/>
      <c r="P69" s="354"/>
      <c r="Q69" s="355"/>
      <c r="R69" s="355"/>
      <c r="S69" s="356"/>
      <c r="T69" s="357"/>
      <c r="U69" s="66"/>
      <c r="V69" s="66"/>
      <c r="W69" s="66"/>
      <c r="X69" s="66"/>
      <c r="Y69" s="66"/>
      <c r="Z69" s="66"/>
      <c r="AA69" s="66"/>
      <c r="AB69" s="66"/>
      <c r="AC69" s="66"/>
      <c r="AD69" s="66"/>
      <c r="AE69" s="66"/>
      <c r="AF69" s="66"/>
      <c r="AG69" s="66"/>
      <c r="AH69" s="66"/>
      <c r="AI69" s="66"/>
      <c r="AJ69" s="66"/>
      <c r="AK69" s="66"/>
      <c r="AL69" s="66"/>
      <c r="AM69" s="66"/>
      <c r="AN69" s="66"/>
      <c r="AO69" s="66"/>
      <c r="AP69" s="66"/>
      <c r="AQ69" s="66"/>
      <c r="AR69" s="66"/>
      <c r="AS69" s="66"/>
      <c r="AT69" s="66"/>
      <c r="AU69" s="66"/>
      <c r="AV69" s="66"/>
      <c r="AW69" s="66"/>
      <c r="AX69" s="66"/>
      <c r="AY69" s="66"/>
      <c r="AZ69" s="66"/>
      <c r="BA69" s="66"/>
      <c r="BB69" s="66"/>
      <c r="BC69" s="66"/>
      <c r="BD69" s="66"/>
      <c r="BE69" s="66"/>
      <c r="BF69" s="66"/>
      <c r="BG69" s="66"/>
      <c r="BH69" s="358"/>
      <c r="BI69" s="358"/>
      <c r="BJ69" s="358"/>
      <c r="BK69" s="358"/>
    </row>
    <row r="70" spans="1:64" s="359" customFormat="1" ht="17">
      <c r="A70" s="570"/>
      <c r="B70" s="462" t="s">
        <v>223</v>
      </c>
      <c r="C70" s="463"/>
      <c r="D70" s="463"/>
      <c r="E70" s="463"/>
      <c r="F70" s="463"/>
      <c r="G70" s="463"/>
      <c r="H70" s="243" t="s">
        <v>22</v>
      </c>
      <c r="I70" s="154" t="s">
        <v>129</v>
      </c>
      <c r="J70" s="154" t="s">
        <v>129</v>
      </c>
      <c r="K70" s="352"/>
      <c r="L70" s="352"/>
      <c r="M70" s="351"/>
      <c r="N70" s="351"/>
      <c r="O70" s="353"/>
      <c r="P70" s="354"/>
      <c r="Q70" s="355"/>
      <c r="R70" s="355"/>
      <c r="S70" s="356"/>
      <c r="T70" s="357"/>
      <c r="U70" s="66"/>
      <c r="V70" s="66"/>
      <c r="W70" s="66"/>
      <c r="X70" s="66"/>
      <c r="Y70" s="66"/>
      <c r="Z70" s="66"/>
      <c r="AA70" s="66"/>
      <c r="AB70" s="66"/>
      <c r="AC70" s="66"/>
      <c r="AD70" s="66"/>
      <c r="AE70" s="66"/>
      <c r="AF70" s="66"/>
      <c r="AG70" s="66"/>
      <c r="AH70" s="66"/>
      <c r="AI70" s="66"/>
      <c r="AJ70" s="66"/>
      <c r="AK70" s="66"/>
      <c r="AL70" s="66"/>
      <c r="AM70" s="66"/>
      <c r="AN70" s="66"/>
      <c r="AO70" s="66"/>
      <c r="AP70" s="66"/>
      <c r="AQ70" s="66"/>
      <c r="AR70" s="66"/>
      <c r="AS70" s="66"/>
      <c r="AT70" s="66"/>
      <c r="AU70" s="66"/>
      <c r="AV70" s="66"/>
      <c r="AW70" s="66"/>
      <c r="AX70" s="66"/>
      <c r="AY70" s="66"/>
      <c r="AZ70" s="66"/>
      <c r="BA70" s="66"/>
      <c r="BB70" s="66"/>
      <c r="BC70" s="66"/>
      <c r="BD70" s="66"/>
      <c r="BE70" s="66"/>
      <c r="BF70" s="66"/>
      <c r="BG70" s="66"/>
      <c r="BH70" s="358"/>
      <c r="BI70" s="358"/>
      <c r="BJ70" s="358"/>
      <c r="BK70" s="358"/>
    </row>
    <row r="71" spans="1:64" s="359" customFormat="1" ht="17">
      <c r="A71" s="570"/>
      <c r="B71" s="462" t="s">
        <v>224</v>
      </c>
      <c r="C71" s="463"/>
      <c r="D71" s="463"/>
      <c r="E71" s="463"/>
      <c r="F71" s="463"/>
      <c r="G71" s="463"/>
      <c r="H71" s="243" t="s">
        <v>22</v>
      </c>
      <c r="I71" s="154" t="s">
        <v>129</v>
      </c>
      <c r="J71" s="154" t="s">
        <v>129</v>
      </c>
      <c r="K71" s="352"/>
      <c r="L71" s="352"/>
      <c r="M71" s="351"/>
      <c r="N71" s="351"/>
      <c r="O71" s="353"/>
      <c r="P71" s="354"/>
      <c r="Q71" s="355"/>
      <c r="R71" s="355"/>
      <c r="S71" s="356"/>
      <c r="T71" s="357"/>
      <c r="U71" s="66"/>
      <c r="V71" s="66"/>
      <c r="W71" s="66"/>
      <c r="X71" s="66"/>
      <c r="Y71" s="66"/>
      <c r="Z71" s="66"/>
      <c r="AA71" s="66"/>
      <c r="AB71" s="66"/>
      <c r="AC71" s="66"/>
      <c r="AD71" s="66"/>
      <c r="AE71" s="66"/>
      <c r="AF71" s="66"/>
      <c r="AG71" s="66"/>
      <c r="AH71" s="66"/>
      <c r="AI71" s="66"/>
      <c r="AJ71" s="66"/>
      <c r="AK71" s="66"/>
      <c r="AL71" s="66"/>
      <c r="AM71" s="66"/>
      <c r="AN71" s="66"/>
      <c r="AO71" s="66"/>
      <c r="AP71" s="66"/>
      <c r="AQ71" s="66"/>
      <c r="AR71" s="66"/>
      <c r="AS71" s="66"/>
      <c r="AT71" s="66"/>
      <c r="AU71" s="66"/>
      <c r="AV71" s="66"/>
      <c r="AW71" s="66"/>
      <c r="AX71" s="66"/>
      <c r="AY71" s="66"/>
      <c r="AZ71" s="66"/>
      <c r="BA71" s="66"/>
      <c r="BB71" s="66"/>
      <c r="BC71" s="66"/>
      <c r="BD71" s="66"/>
      <c r="BE71" s="66"/>
      <c r="BF71" s="66"/>
      <c r="BG71" s="66"/>
      <c r="BH71" s="358"/>
      <c r="BI71" s="358"/>
      <c r="BJ71" s="358"/>
      <c r="BK71" s="358"/>
    </row>
    <row r="72" spans="1:64" s="359" customFormat="1" ht="17">
      <c r="A72" s="570"/>
      <c r="B72" s="462" t="s">
        <v>225</v>
      </c>
      <c r="C72" s="463"/>
      <c r="D72" s="463"/>
      <c r="E72" s="463"/>
      <c r="F72" s="463"/>
      <c r="G72" s="463"/>
      <c r="H72" s="243" t="s">
        <v>22</v>
      </c>
      <c r="I72" s="154" t="s">
        <v>129</v>
      </c>
      <c r="J72" s="154" t="s">
        <v>129</v>
      </c>
      <c r="K72" s="352"/>
      <c r="L72" s="352"/>
      <c r="M72" s="351"/>
      <c r="N72" s="351"/>
      <c r="O72" s="353"/>
      <c r="P72" s="354"/>
      <c r="Q72" s="355"/>
      <c r="R72" s="355"/>
      <c r="S72" s="356"/>
      <c r="T72" s="357"/>
      <c r="U72" s="66"/>
      <c r="V72" s="66"/>
      <c r="W72" s="66"/>
      <c r="X72" s="66"/>
      <c r="Y72" s="66"/>
      <c r="Z72" s="66"/>
      <c r="AA72" s="66"/>
      <c r="AB72" s="66"/>
      <c r="AC72" s="66"/>
      <c r="AD72" s="66"/>
      <c r="AE72" s="66"/>
      <c r="AF72" s="66"/>
      <c r="AG72" s="66"/>
      <c r="AH72" s="66"/>
      <c r="AI72" s="66"/>
      <c r="AJ72" s="66"/>
      <c r="AK72" s="66"/>
      <c r="AL72" s="66"/>
      <c r="AM72" s="66"/>
      <c r="AN72" s="66"/>
      <c r="AO72" s="66"/>
      <c r="AP72" s="66"/>
      <c r="AQ72" s="66"/>
      <c r="AR72" s="66"/>
      <c r="AS72" s="66"/>
      <c r="AT72" s="66"/>
      <c r="AU72" s="66"/>
      <c r="AV72" s="66"/>
      <c r="AW72" s="66"/>
      <c r="AX72" s="66"/>
      <c r="AY72" s="66"/>
      <c r="AZ72" s="66"/>
      <c r="BA72" s="66"/>
      <c r="BB72" s="66"/>
      <c r="BC72" s="66"/>
      <c r="BD72" s="66"/>
      <c r="BE72" s="66"/>
      <c r="BF72" s="66"/>
      <c r="BG72" s="66"/>
      <c r="BH72" s="358"/>
      <c r="BI72" s="358"/>
      <c r="BJ72" s="358"/>
      <c r="BK72" s="358"/>
    </row>
    <row r="73" spans="1:64" s="359" customFormat="1" ht="17">
      <c r="A73" s="570"/>
      <c r="B73" s="462" t="s">
        <v>226</v>
      </c>
      <c r="C73" s="463"/>
      <c r="D73" s="463"/>
      <c r="E73" s="463"/>
      <c r="F73" s="463"/>
      <c r="G73" s="463"/>
      <c r="H73" s="243" t="s">
        <v>22</v>
      </c>
      <c r="I73" s="154" t="s">
        <v>129</v>
      </c>
      <c r="J73" s="154" t="s">
        <v>129</v>
      </c>
      <c r="K73" s="352"/>
      <c r="L73" s="352"/>
      <c r="M73" s="351"/>
      <c r="N73" s="351"/>
      <c r="O73" s="353"/>
      <c r="P73" s="354"/>
      <c r="Q73" s="355"/>
      <c r="R73" s="355"/>
      <c r="S73" s="356"/>
      <c r="T73" s="357"/>
      <c r="U73" s="66"/>
      <c r="V73" s="66"/>
      <c r="W73" s="66"/>
      <c r="X73" s="66"/>
      <c r="Y73" s="66"/>
      <c r="Z73" s="66"/>
      <c r="AA73" s="66"/>
      <c r="AB73" s="66"/>
      <c r="AC73" s="66"/>
      <c r="AD73" s="66"/>
      <c r="AE73" s="66"/>
      <c r="AF73" s="66"/>
      <c r="AG73" s="66"/>
      <c r="AH73" s="66"/>
      <c r="AI73" s="66"/>
      <c r="AJ73" s="66"/>
      <c r="AK73" s="66"/>
      <c r="AL73" s="66"/>
      <c r="AM73" s="66"/>
      <c r="AN73" s="66"/>
      <c r="AO73" s="66"/>
      <c r="AP73" s="66"/>
      <c r="AQ73" s="66"/>
      <c r="AR73" s="66"/>
      <c r="AS73" s="66"/>
      <c r="AT73" s="66"/>
      <c r="AU73" s="66"/>
      <c r="AV73" s="66"/>
      <c r="AW73" s="66"/>
      <c r="AX73" s="66"/>
      <c r="AY73" s="66"/>
      <c r="AZ73" s="66"/>
      <c r="BA73" s="66"/>
      <c r="BB73" s="66"/>
      <c r="BC73" s="66"/>
      <c r="BD73" s="66"/>
      <c r="BE73" s="66"/>
      <c r="BF73" s="66"/>
      <c r="BG73" s="66"/>
      <c r="BH73" s="358"/>
      <c r="BI73" s="358"/>
      <c r="BJ73" s="358"/>
      <c r="BK73" s="358"/>
    </row>
    <row r="74" spans="1:64" s="359" customFormat="1" ht="17">
      <c r="A74" s="571"/>
      <c r="B74" s="462" t="s">
        <v>227</v>
      </c>
      <c r="C74" s="463"/>
      <c r="D74" s="463"/>
      <c r="E74" s="463"/>
      <c r="F74" s="463"/>
      <c r="G74" s="463"/>
      <c r="H74" s="243" t="s">
        <v>11</v>
      </c>
      <c r="I74" s="154" t="s">
        <v>129</v>
      </c>
      <c r="J74" s="154" t="s">
        <v>129</v>
      </c>
      <c r="K74" s="352"/>
      <c r="L74" s="352"/>
      <c r="M74" s="351"/>
      <c r="N74" s="351"/>
      <c r="O74" s="353"/>
      <c r="P74" s="354"/>
      <c r="Q74" s="355"/>
      <c r="R74" s="355"/>
      <c r="S74" s="356"/>
      <c r="T74" s="357"/>
      <c r="U74" s="66"/>
      <c r="V74" s="66"/>
      <c r="W74" s="66"/>
      <c r="X74" s="66"/>
      <c r="Y74" s="66"/>
      <c r="Z74" s="66"/>
      <c r="AA74" s="66"/>
      <c r="AB74" s="66"/>
      <c r="AC74" s="66"/>
      <c r="AD74" s="66"/>
      <c r="AE74" s="66"/>
      <c r="AF74" s="66"/>
      <c r="AG74" s="66"/>
      <c r="AH74" s="66"/>
      <c r="AI74" s="66"/>
      <c r="AJ74" s="66"/>
      <c r="AK74" s="66"/>
      <c r="AL74" s="66"/>
      <c r="AM74" s="66"/>
      <c r="AN74" s="66"/>
      <c r="AO74" s="66"/>
      <c r="AP74" s="66"/>
      <c r="AQ74" s="66"/>
      <c r="AR74" s="66"/>
      <c r="AS74" s="66"/>
      <c r="AT74" s="66"/>
      <c r="AU74" s="66"/>
      <c r="AV74" s="66"/>
      <c r="AW74" s="66"/>
      <c r="AX74" s="66"/>
      <c r="AY74" s="66"/>
      <c r="AZ74" s="66"/>
      <c r="BA74" s="66"/>
      <c r="BB74" s="66"/>
      <c r="BC74" s="66"/>
      <c r="BD74" s="66"/>
      <c r="BE74" s="66"/>
      <c r="BF74" s="66"/>
      <c r="BG74" s="66"/>
      <c r="BH74" s="358"/>
      <c r="BI74" s="358"/>
      <c r="BJ74" s="358"/>
      <c r="BK74" s="358"/>
    </row>
    <row r="75" spans="1:64" s="359" customFormat="1" ht="17">
      <c r="A75" s="411" t="s">
        <v>231</v>
      </c>
      <c r="B75" s="462" t="s">
        <v>228</v>
      </c>
      <c r="C75" s="463"/>
      <c r="D75" s="463"/>
      <c r="E75" s="463"/>
      <c r="F75" s="463"/>
      <c r="G75" s="463"/>
      <c r="H75" s="243" t="str">
        <f t="shared" ref="H75" si="7">$H$35</f>
        <v>Nbre</v>
      </c>
      <c r="I75" s="410" t="s">
        <v>129</v>
      </c>
      <c r="J75" s="410" t="s">
        <v>129</v>
      </c>
      <c r="K75" s="352"/>
      <c r="L75" s="352"/>
      <c r="M75" s="351"/>
      <c r="N75" s="351"/>
      <c r="O75" s="353"/>
      <c r="P75" s="354"/>
      <c r="Q75" s="355"/>
      <c r="R75" s="355"/>
      <c r="S75" s="356"/>
      <c r="T75" s="357"/>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c r="BB75" s="66"/>
      <c r="BC75" s="66"/>
      <c r="BD75" s="66"/>
      <c r="BE75" s="66"/>
      <c r="BF75" s="66"/>
      <c r="BG75" s="66"/>
      <c r="BH75" s="358"/>
      <c r="BI75" s="358"/>
      <c r="BJ75" s="358"/>
      <c r="BK75" s="358"/>
    </row>
    <row r="76" spans="1:64" s="66" customFormat="1">
      <c r="A76"/>
      <c r="M76" s="360"/>
      <c r="N76" s="360"/>
      <c r="O76" s="361"/>
      <c r="R76" s="216"/>
      <c r="S76" s="67"/>
      <c r="U76" s="362"/>
      <c r="V76" s="362"/>
      <c r="W76" s="362"/>
      <c r="X76" s="362"/>
      <c r="Y76" s="362"/>
      <c r="Z76" s="362"/>
      <c r="AA76" s="362"/>
      <c r="AB76" s="362"/>
      <c r="AC76" s="362"/>
      <c r="AD76" s="362"/>
      <c r="AE76" s="362"/>
      <c r="AF76" s="362"/>
      <c r="AG76" s="362"/>
      <c r="AH76" s="362"/>
      <c r="AI76" s="362"/>
      <c r="AJ76" s="362"/>
      <c r="AK76" s="362"/>
      <c r="AL76" s="362"/>
      <c r="AM76" s="362"/>
      <c r="AN76" s="362"/>
      <c r="AO76" s="362"/>
      <c r="AP76" s="362"/>
      <c r="AQ76" s="362"/>
      <c r="AR76" s="362"/>
      <c r="AS76" s="362"/>
      <c r="AT76" s="362"/>
      <c r="AU76" s="362"/>
      <c r="AV76" s="362"/>
      <c r="AW76" s="362"/>
      <c r="AX76" s="362"/>
      <c r="AY76" s="362"/>
      <c r="AZ76" s="362"/>
      <c r="BA76" s="362"/>
      <c r="BB76" s="362"/>
      <c r="BC76" s="362"/>
      <c r="BD76" s="362"/>
      <c r="BE76" s="362"/>
      <c r="BF76" s="362"/>
      <c r="BG76" s="362"/>
    </row>
    <row r="77" spans="1:64" s="362" customFormat="1" ht="17">
      <c r="A77" s="363"/>
      <c r="B77" s="363"/>
      <c r="C77" s="363"/>
      <c r="D77" s="363"/>
      <c r="E77" s="363"/>
      <c r="F77" s="363"/>
      <c r="G77" s="363"/>
      <c r="H77" s="363"/>
      <c r="I77" s="363"/>
      <c r="J77" s="363"/>
      <c r="K77" s="363"/>
      <c r="L77" s="363"/>
      <c r="M77" s="363"/>
      <c r="N77" s="363"/>
      <c r="O77" s="364"/>
      <c r="R77" s="365"/>
      <c r="S77" s="366"/>
      <c r="U77" s="66"/>
      <c r="V77" s="66"/>
      <c r="W77" s="66"/>
      <c r="X77" s="66"/>
      <c r="Y77" s="66"/>
      <c r="Z77" s="66"/>
      <c r="AA77" s="66"/>
      <c r="AB77" s="66"/>
      <c r="AC77" s="66"/>
      <c r="AD77" s="66"/>
      <c r="AE77" s="66"/>
      <c r="AF77" s="66"/>
      <c r="AG77" s="66"/>
      <c r="AH77" s="66"/>
      <c r="AI77" s="66"/>
      <c r="AJ77" s="66"/>
      <c r="AK77" s="66"/>
      <c r="AL77" s="66"/>
      <c r="AM77" s="66"/>
      <c r="AN77" s="66"/>
      <c r="AO77" s="66"/>
      <c r="AP77" s="66"/>
      <c r="AQ77" s="66"/>
      <c r="AR77" s="66"/>
      <c r="AS77" s="66"/>
      <c r="AT77" s="66"/>
      <c r="AU77" s="66"/>
      <c r="AV77" s="66"/>
      <c r="AW77" s="66"/>
      <c r="AX77" s="66"/>
      <c r="AY77" s="66"/>
      <c r="AZ77" s="66"/>
      <c r="BA77" s="66"/>
      <c r="BB77" s="66"/>
      <c r="BC77" s="66"/>
      <c r="BD77" s="66"/>
      <c r="BE77" s="66"/>
      <c r="BF77" s="66"/>
      <c r="BG77" s="66"/>
    </row>
    <row r="78" spans="1:64" s="215" customFormat="1" ht="18.75" customHeight="1">
      <c r="A78" s="341" t="s">
        <v>144</v>
      </c>
      <c r="M78" s="216"/>
      <c r="N78" s="216"/>
      <c r="O78" s="342"/>
      <c r="R78" s="216"/>
      <c r="S78" s="216"/>
    </row>
    <row r="79" spans="1:64" s="215" customFormat="1" ht="18.75" customHeight="1">
      <c r="A79" s="446" t="s">
        <v>159</v>
      </c>
      <c r="B79" s="446"/>
      <c r="C79" s="446"/>
      <c r="D79" s="446"/>
      <c r="E79" s="446"/>
      <c r="F79" s="446"/>
      <c r="G79" s="446"/>
      <c r="H79" s="446"/>
      <c r="I79" s="446"/>
      <c r="J79" s="446"/>
      <c r="K79" s="446"/>
      <c r="L79" s="446"/>
      <c r="M79" s="446"/>
      <c r="N79" s="446"/>
      <c r="O79" s="446"/>
      <c r="R79" s="216"/>
      <c r="S79" s="216"/>
      <c r="U79" s="343"/>
      <c r="V79" s="343"/>
      <c r="W79" s="343"/>
      <c r="X79" s="343"/>
      <c r="Y79" s="343"/>
      <c r="Z79" s="343"/>
      <c r="AA79" s="343"/>
      <c r="AB79" s="343"/>
      <c r="AC79" s="343"/>
      <c r="AD79" s="343"/>
      <c r="AE79" s="343"/>
      <c r="AF79" s="343"/>
      <c r="AG79" s="343"/>
      <c r="AH79" s="343"/>
      <c r="AI79" s="343"/>
      <c r="AJ79" s="343"/>
      <c r="AK79" s="343"/>
      <c r="AL79" s="343"/>
      <c r="AM79" s="343"/>
      <c r="AN79" s="343"/>
      <c r="AO79" s="343"/>
      <c r="AP79" s="343"/>
      <c r="AQ79" s="343"/>
      <c r="AR79" s="343"/>
      <c r="AS79" s="343"/>
      <c r="AT79" s="343"/>
      <c r="AU79" s="343"/>
      <c r="AV79" s="343"/>
      <c r="AW79" s="343"/>
      <c r="AX79" s="343"/>
      <c r="AY79" s="343"/>
      <c r="AZ79" s="343"/>
      <c r="BA79" s="343"/>
      <c r="BB79" s="343"/>
      <c r="BC79" s="343"/>
      <c r="BD79" s="343"/>
      <c r="BE79" s="343"/>
      <c r="BF79" s="343"/>
      <c r="BG79" s="343"/>
    </row>
    <row r="80" spans="1:64" s="343" customFormat="1" ht="21" customHeight="1">
      <c r="A80" s="344" t="s">
        <v>145</v>
      </c>
      <c r="B80" s="345"/>
      <c r="C80" s="345"/>
      <c r="D80" s="345"/>
      <c r="E80" s="345"/>
      <c r="F80" s="345"/>
      <c r="G80" s="345"/>
      <c r="H80" s="345"/>
      <c r="I80" s="345"/>
      <c r="J80" s="345"/>
      <c r="K80" s="345"/>
      <c r="L80" s="345"/>
      <c r="M80" s="345"/>
      <c r="N80" s="345"/>
      <c r="O80" s="346"/>
      <c r="R80" s="347"/>
      <c r="S80" s="347"/>
      <c r="U80" s="348"/>
      <c r="V80" s="349"/>
      <c r="W80" s="350"/>
      <c r="X80" s="350"/>
      <c r="Y80" s="348"/>
      <c r="Z80" s="349"/>
      <c r="AA80" s="348"/>
      <c r="AB80" s="349"/>
      <c r="AC80" s="348"/>
      <c r="AD80" s="349"/>
      <c r="AE80" s="348"/>
      <c r="AF80" s="349"/>
      <c r="AG80" s="348"/>
      <c r="AH80" s="349"/>
      <c r="AI80" s="348"/>
      <c r="AJ80" s="349"/>
      <c r="AK80" s="348"/>
      <c r="AL80" s="349"/>
      <c r="AM80" s="349"/>
      <c r="AN80" s="349"/>
      <c r="AO80" s="349"/>
      <c r="AP80" s="349"/>
      <c r="AQ80" s="349"/>
      <c r="AR80" s="349"/>
      <c r="AS80" s="349"/>
      <c r="AT80" s="349"/>
      <c r="AU80" s="348"/>
      <c r="AV80" s="350"/>
      <c r="AW80" s="348"/>
      <c r="AX80" s="348"/>
      <c r="AY80" s="348"/>
      <c r="AZ80" s="348"/>
      <c r="BA80" s="348"/>
      <c r="BB80" s="348"/>
      <c r="BC80" s="348"/>
      <c r="BD80" s="348"/>
      <c r="BE80" s="348"/>
      <c r="BF80" s="348"/>
      <c r="BG80" s="348"/>
    </row>
    <row r="81" spans="13:19" s="66" customFormat="1">
      <c r="M81" s="360"/>
      <c r="N81" s="360"/>
      <c r="O81" s="361"/>
      <c r="R81" s="67"/>
      <c r="S81" s="67"/>
    </row>
    <row r="82" spans="13:19" s="66" customFormat="1">
      <c r="M82" s="360"/>
      <c r="N82" s="360"/>
      <c r="O82" s="361"/>
      <c r="R82" s="67"/>
      <c r="S82" s="67"/>
    </row>
    <row r="83" spans="13:19" s="66" customFormat="1">
      <c r="M83" s="360"/>
      <c r="N83" s="360"/>
      <c r="O83" s="361"/>
      <c r="R83" s="67"/>
      <c r="S83" s="67"/>
    </row>
    <row r="84" spans="13:19" s="66" customFormat="1">
      <c r="M84" s="360"/>
      <c r="N84" s="360"/>
      <c r="O84" s="361"/>
      <c r="R84" s="67"/>
      <c r="S84" s="67"/>
    </row>
    <row r="85" spans="13:19" s="66" customFormat="1">
      <c r="M85" s="360"/>
      <c r="N85" s="360"/>
      <c r="O85" s="361"/>
      <c r="R85" s="67"/>
      <c r="S85" s="67"/>
    </row>
    <row r="86" spans="13:19" s="66" customFormat="1">
      <c r="M86" s="360"/>
      <c r="N86" s="360"/>
      <c r="O86" s="361"/>
      <c r="R86" s="67"/>
      <c r="S86" s="67"/>
    </row>
    <row r="87" spans="13:19" s="66" customFormat="1">
      <c r="M87" s="360"/>
      <c r="N87" s="360"/>
      <c r="O87" s="361"/>
      <c r="R87" s="67"/>
      <c r="S87" s="67"/>
    </row>
    <row r="88" spans="13:19" s="66" customFormat="1">
      <c r="M88" s="360"/>
      <c r="N88" s="360"/>
      <c r="O88" s="361"/>
      <c r="R88" s="67"/>
      <c r="S88" s="67"/>
    </row>
    <row r="89" spans="13:19" s="66" customFormat="1">
      <c r="M89" s="360"/>
      <c r="N89" s="360"/>
      <c r="O89" s="361"/>
      <c r="R89" s="67"/>
      <c r="S89" s="67"/>
    </row>
    <row r="90" spans="13:19" s="66" customFormat="1">
      <c r="M90" s="360"/>
      <c r="N90" s="360"/>
      <c r="O90" s="361"/>
      <c r="R90" s="67"/>
      <c r="S90" s="67"/>
    </row>
    <row r="91" spans="13:19" s="66" customFormat="1">
      <c r="M91" s="360"/>
      <c r="N91" s="360"/>
      <c r="O91" s="361"/>
      <c r="R91" s="67"/>
      <c r="S91" s="67"/>
    </row>
    <row r="92" spans="13:19" s="66" customFormat="1">
      <c r="M92" s="360"/>
      <c r="N92" s="360"/>
      <c r="O92" s="361"/>
      <c r="R92" s="67"/>
      <c r="S92" s="67"/>
    </row>
    <row r="93" spans="13:19" s="66" customFormat="1">
      <c r="M93" s="360"/>
      <c r="N93" s="360"/>
      <c r="O93" s="361"/>
      <c r="R93" s="67"/>
      <c r="S93" s="67"/>
    </row>
    <row r="94" spans="13:19" s="66" customFormat="1">
      <c r="M94" s="360"/>
      <c r="N94" s="360"/>
      <c r="O94" s="361"/>
      <c r="R94" s="67"/>
      <c r="S94" s="67"/>
    </row>
    <row r="95" spans="13:19" s="66" customFormat="1">
      <c r="M95" s="360"/>
      <c r="N95" s="360"/>
      <c r="O95" s="361"/>
      <c r="R95" s="67"/>
      <c r="S95" s="67"/>
    </row>
    <row r="96" spans="13:19" s="66" customFormat="1">
      <c r="M96" s="360"/>
      <c r="N96" s="360"/>
      <c r="O96" s="361"/>
      <c r="R96" s="67"/>
      <c r="S96" s="67"/>
    </row>
    <row r="97" spans="1:61" s="66" customFormat="1">
      <c r="M97" s="360"/>
      <c r="N97" s="360"/>
      <c r="O97" s="361"/>
      <c r="R97" s="67"/>
      <c r="S97" s="67"/>
    </row>
    <row r="98" spans="1:61" s="66" customFormat="1">
      <c r="M98" s="360"/>
      <c r="N98" s="360"/>
      <c r="O98" s="361"/>
      <c r="R98" s="67"/>
      <c r="S98" s="67"/>
    </row>
    <row r="99" spans="1:61" s="66" customFormat="1">
      <c r="M99" s="360"/>
      <c r="N99" s="360"/>
      <c r="O99" s="361"/>
      <c r="R99" s="67"/>
      <c r="S99" s="67"/>
    </row>
    <row r="100" spans="1:61" s="66" customFormat="1">
      <c r="M100" s="360"/>
      <c r="N100" s="360"/>
      <c r="O100" s="361"/>
      <c r="R100" s="67"/>
      <c r="S100" s="67"/>
    </row>
    <row r="101" spans="1:61" s="66" customFormat="1">
      <c r="M101" s="360"/>
      <c r="N101" s="360"/>
      <c r="O101" s="361"/>
      <c r="R101" s="67"/>
      <c r="S101" s="67"/>
    </row>
    <row r="102" spans="1:61" s="66" customFormat="1">
      <c r="M102" s="360"/>
      <c r="N102" s="360"/>
      <c r="O102" s="361"/>
      <c r="R102" s="67"/>
      <c r="S102" s="67"/>
    </row>
    <row r="103" spans="1:61" s="66" customFormat="1">
      <c r="M103" s="360"/>
      <c r="N103" s="360"/>
      <c r="O103" s="361"/>
      <c r="R103" s="67"/>
      <c r="S103" s="67"/>
    </row>
    <row r="104" spans="1:61" s="66" customFormat="1">
      <c r="M104" s="360"/>
      <c r="N104" s="360"/>
      <c r="O104" s="361"/>
      <c r="R104" s="67"/>
      <c r="S104" s="67"/>
    </row>
    <row r="105" spans="1:61" s="66" customFormat="1">
      <c r="M105" s="360"/>
      <c r="N105" s="360"/>
      <c r="O105" s="361"/>
      <c r="R105" s="67"/>
      <c r="S105" s="67"/>
    </row>
    <row r="106" spans="1:61" s="66" customFormat="1">
      <c r="M106" s="360"/>
      <c r="N106" s="360"/>
      <c r="O106" s="361"/>
      <c r="R106" s="67"/>
      <c r="S106" s="67"/>
      <c r="U106" s="367"/>
      <c r="V106" s="367"/>
      <c r="W106" s="367"/>
      <c r="X106" s="367"/>
      <c r="Y106" s="367"/>
      <c r="Z106" s="367"/>
      <c r="AA106" s="367"/>
      <c r="AB106" s="367"/>
      <c r="AC106" s="367"/>
      <c r="AD106" s="367"/>
      <c r="AE106" s="367"/>
      <c r="AF106" s="367"/>
      <c r="AG106" s="367"/>
      <c r="AH106" s="367"/>
      <c r="AI106" s="367"/>
      <c r="AJ106" s="367"/>
      <c r="AK106" s="367"/>
      <c r="AL106" s="367"/>
      <c r="AM106" s="367"/>
      <c r="AN106" s="367"/>
      <c r="AO106" s="367"/>
      <c r="AP106" s="367"/>
      <c r="AQ106" s="367"/>
      <c r="AR106" s="367"/>
      <c r="AS106" s="367"/>
      <c r="AT106" s="367"/>
      <c r="AU106" s="367"/>
      <c r="AV106" s="367"/>
      <c r="AW106" s="367"/>
      <c r="AX106" s="367"/>
      <c r="AY106" s="367"/>
      <c r="AZ106" s="367"/>
      <c r="BA106" s="367"/>
      <c r="BB106" s="367"/>
      <c r="BC106" s="367"/>
      <c r="BD106" s="367"/>
      <c r="BE106" s="367"/>
      <c r="BF106" s="367"/>
      <c r="BG106" s="367"/>
    </row>
    <row r="107" spans="1:61" s="367" customFormat="1">
      <c r="B107" s="367" t="s">
        <v>137</v>
      </c>
      <c r="M107" s="368"/>
      <c r="N107" s="368"/>
      <c r="O107" s="369"/>
      <c r="R107" s="370"/>
      <c r="S107" s="370"/>
      <c r="U107" s="371"/>
      <c r="V107" s="371"/>
      <c r="W107" s="371"/>
      <c r="X107" s="371"/>
      <c r="Y107" s="371"/>
      <c r="Z107" s="371"/>
      <c r="AA107" s="371"/>
      <c r="AB107" s="371"/>
      <c r="AC107" s="371"/>
      <c r="AD107" s="371"/>
      <c r="AE107" s="371"/>
      <c r="AF107" s="371"/>
      <c r="AG107" s="371"/>
      <c r="AH107" s="371"/>
      <c r="AI107" s="371"/>
      <c r="AJ107" s="371"/>
      <c r="AK107" s="371"/>
      <c r="AL107" s="371"/>
      <c r="AM107" s="371"/>
      <c r="AN107" s="371"/>
      <c r="AO107" s="371"/>
      <c r="AP107" s="371"/>
      <c r="AQ107" s="371"/>
      <c r="AR107" s="371"/>
      <c r="AS107" s="371"/>
      <c r="AT107" s="371"/>
      <c r="AU107" s="371"/>
      <c r="AV107" s="371"/>
      <c r="AW107" s="371"/>
      <c r="AX107" s="371"/>
      <c r="AY107" s="371"/>
      <c r="AZ107" s="371"/>
      <c r="BA107" s="371"/>
      <c r="BB107" s="371"/>
      <c r="BC107" s="371"/>
      <c r="BD107" s="371"/>
      <c r="BE107" s="371"/>
      <c r="BF107" s="371"/>
      <c r="BG107" s="371"/>
    </row>
    <row r="108" spans="1:61" s="371" customFormat="1" ht="18" customHeight="1">
      <c r="A108" s="372" t="s">
        <v>208</v>
      </c>
      <c r="B108" s="373"/>
      <c r="C108" s="374"/>
      <c r="G108" s="375" t="s">
        <v>115</v>
      </c>
      <c r="H108" s="371" t="s">
        <v>206</v>
      </c>
      <c r="N108" s="375" t="s">
        <v>115</v>
      </c>
      <c r="O108" s="376" t="s">
        <v>138</v>
      </c>
      <c r="P108" s="377"/>
      <c r="S108" s="378"/>
      <c r="T108" s="378"/>
      <c r="BH108" s="379"/>
      <c r="BI108" s="379"/>
    </row>
    <row r="109" spans="1:61" s="371" customFormat="1" ht="18" customHeight="1">
      <c r="A109" s="380" t="str">
        <f>'Listes de choix'!A28</f>
        <v>Autres : appelez-nous</v>
      </c>
      <c r="B109" s="381"/>
      <c r="C109" s="382"/>
      <c r="G109" s="375">
        <v>1</v>
      </c>
      <c r="H109" s="371" t="s">
        <v>146</v>
      </c>
      <c r="N109" s="375">
        <v>1</v>
      </c>
      <c r="O109" s="376" t="s">
        <v>139</v>
      </c>
      <c r="P109" s="377"/>
      <c r="S109" s="378"/>
      <c r="T109" s="378"/>
      <c r="BH109" s="383"/>
      <c r="BI109" s="383"/>
    </row>
    <row r="110" spans="1:61" s="371" customFormat="1" ht="18" customHeight="1">
      <c r="G110" s="375">
        <v>2</v>
      </c>
      <c r="H110" s="371" t="s">
        <v>131</v>
      </c>
      <c r="N110" s="375">
        <v>2</v>
      </c>
      <c r="O110" s="376" t="s">
        <v>140</v>
      </c>
      <c r="P110" s="377"/>
      <c r="S110" s="378"/>
      <c r="T110" s="378"/>
      <c r="BH110" s="384"/>
      <c r="BI110" s="384"/>
    </row>
    <row r="111" spans="1:61" s="371" customFormat="1" ht="18" customHeight="1">
      <c r="G111" s="375">
        <v>3</v>
      </c>
      <c r="H111" s="371" t="s">
        <v>130</v>
      </c>
      <c r="N111" s="375">
        <v>3</v>
      </c>
      <c r="O111" s="376" t="s">
        <v>141</v>
      </c>
      <c r="P111" s="377"/>
      <c r="S111" s="378"/>
      <c r="T111" s="378"/>
      <c r="BH111" s="384"/>
      <c r="BI111" s="384"/>
    </row>
    <row r="112" spans="1:61" s="371" customFormat="1" ht="18" customHeight="1">
      <c r="G112" s="375">
        <v>4</v>
      </c>
      <c r="H112" s="371" t="s">
        <v>132</v>
      </c>
      <c r="N112" s="378"/>
      <c r="O112" s="378"/>
      <c r="P112" s="377"/>
      <c r="S112" s="378"/>
      <c r="T112" s="378"/>
      <c r="BH112" s="383"/>
      <c r="BI112" s="383"/>
    </row>
    <row r="113" spans="7:61" s="371" customFormat="1" ht="18" customHeight="1">
      <c r="G113" s="375">
        <v>5</v>
      </c>
      <c r="H113" s="371" t="s">
        <v>133</v>
      </c>
      <c r="N113" s="378"/>
      <c r="O113" s="378"/>
      <c r="P113" s="377"/>
      <c r="S113" s="378"/>
      <c r="T113" s="378"/>
      <c r="BH113" s="383"/>
      <c r="BI113" s="383"/>
    </row>
    <row r="114" spans="7:61" s="371" customFormat="1" ht="18" customHeight="1">
      <c r="G114" s="375">
        <v>6</v>
      </c>
      <c r="H114" s="371" t="s">
        <v>205</v>
      </c>
      <c r="N114" s="378"/>
      <c r="O114" s="378"/>
      <c r="P114" s="377"/>
      <c r="S114" s="378"/>
      <c r="T114" s="378"/>
      <c r="BH114" s="383"/>
      <c r="BI114" s="383"/>
    </row>
    <row r="115" spans="7:61" s="371" customFormat="1" ht="18" customHeight="1">
      <c r="G115" s="375">
        <v>7</v>
      </c>
      <c r="H115" s="371" t="s">
        <v>134</v>
      </c>
      <c r="N115" s="378"/>
      <c r="O115" s="378"/>
      <c r="P115" s="377"/>
      <c r="S115" s="378"/>
      <c r="T115" s="378"/>
      <c r="BH115" s="383"/>
      <c r="BI115" s="383"/>
    </row>
    <row r="116" spans="7:61" s="371" customFormat="1" ht="18" customHeight="1">
      <c r="G116" s="375">
        <v>8</v>
      </c>
      <c r="H116" s="371" t="s">
        <v>135</v>
      </c>
      <c r="N116" s="378"/>
      <c r="O116" s="378"/>
      <c r="P116" s="377"/>
      <c r="S116" s="378"/>
      <c r="T116" s="378"/>
      <c r="BH116" s="383"/>
      <c r="BI116" s="383"/>
    </row>
    <row r="117" spans="7:61" s="371" customFormat="1" ht="18" customHeight="1">
      <c r="G117" s="375">
        <v>9</v>
      </c>
      <c r="H117" s="371" t="s">
        <v>191</v>
      </c>
      <c r="N117" s="378"/>
      <c r="O117" s="378"/>
      <c r="P117" s="377"/>
      <c r="S117" s="378"/>
      <c r="T117" s="378"/>
      <c r="BH117" s="383"/>
      <c r="BI117" s="383"/>
    </row>
    <row r="118" spans="7:61" s="371" customFormat="1" ht="18" customHeight="1">
      <c r="G118" s="375">
        <v>10</v>
      </c>
      <c r="H118" s="371" t="s">
        <v>192</v>
      </c>
      <c r="N118" s="378"/>
      <c r="O118" s="378"/>
      <c r="P118" s="377"/>
      <c r="S118" s="378"/>
      <c r="T118" s="378"/>
      <c r="BH118" s="383"/>
      <c r="BI118" s="383"/>
    </row>
    <row r="119" spans="7:61" s="371" customFormat="1" ht="18" customHeight="1">
      <c r="G119" s="375">
        <v>0</v>
      </c>
      <c r="H119" s="371" t="s">
        <v>136</v>
      </c>
      <c r="N119" s="378"/>
      <c r="O119" s="378"/>
      <c r="P119" s="377"/>
      <c r="S119" s="378"/>
      <c r="T119" s="378"/>
      <c r="U119" s="66"/>
      <c r="V119" s="66"/>
      <c r="W119" s="66"/>
      <c r="X119" s="66"/>
      <c r="Y119" s="66"/>
      <c r="Z119" s="66"/>
      <c r="AA119" s="66"/>
      <c r="AB119" s="66"/>
      <c r="AC119" s="66"/>
      <c r="AD119" s="66"/>
      <c r="AE119" s="66"/>
      <c r="AF119" s="66"/>
      <c r="AG119" s="66"/>
      <c r="AH119" s="66"/>
      <c r="AI119" s="66"/>
      <c r="AJ119" s="66"/>
      <c r="AK119" s="66"/>
      <c r="AL119" s="66"/>
      <c r="AM119" s="66"/>
      <c r="AN119" s="66"/>
      <c r="AO119" s="66"/>
      <c r="AP119" s="66"/>
      <c r="AQ119" s="66"/>
      <c r="AR119" s="66"/>
      <c r="AS119" s="66"/>
      <c r="AT119" s="66"/>
      <c r="AU119" s="66"/>
      <c r="AV119" s="66"/>
      <c r="AW119" s="66"/>
      <c r="AX119" s="66"/>
      <c r="AY119" s="66"/>
      <c r="AZ119" s="66"/>
      <c r="BA119" s="66"/>
      <c r="BB119" s="66"/>
      <c r="BC119" s="66"/>
      <c r="BD119" s="66"/>
      <c r="BE119" s="66"/>
      <c r="BF119" s="66"/>
      <c r="BG119" s="66"/>
      <c r="BH119" s="383"/>
      <c r="BI119" s="383"/>
    </row>
    <row r="120" spans="7:61" s="66" customFormat="1">
      <c r="M120" s="360"/>
      <c r="N120" s="360"/>
      <c r="O120" s="361"/>
      <c r="R120" s="67"/>
      <c r="S120" s="67"/>
    </row>
  </sheetData>
  <sheetProtection formatRows="0"/>
  <mergeCells count="103">
    <mergeCell ref="B74:G74"/>
    <mergeCell ref="B75:G75"/>
    <mergeCell ref="A67:A74"/>
    <mergeCell ref="AQ36:AR37"/>
    <mergeCell ref="BF36:BF37"/>
    <mergeCell ref="BG36:BG37"/>
    <mergeCell ref="AS36:AT37"/>
    <mergeCell ref="AW36:AW37"/>
    <mergeCell ref="AX36:AX37"/>
    <mergeCell ref="AY36:AY37"/>
    <mergeCell ref="AZ36:AZ37"/>
    <mergeCell ref="A15:B15"/>
    <mergeCell ref="A16:B17"/>
    <mergeCell ref="K17:L17"/>
    <mergeCell ref="N6:O9"/>
    <mergeCell ref="N11:O11"/>
    <mergeCell ref="N12:O17"/>
    <mergeCell ref="I13:L13"/>
    <mergeCell ref="K15:L15"/>
    <mergeCell ref="K16:L16"/>
    <mergeCell ref="C9:E9"/>
    <mergeCell ref="A9:B9"/>
    <mergeCell ref="A11:B11"/>
    <mergeCell ref="C11:F11"/>
    <mergeCell ref="C13:D13"/>
    <mergeCell ref="A1:B3"/>
    <mergeCell ref="H4:J4"/>
    <mergeCell ref="A40:A47"/>
    <mergeCell ref="A38:A39"/>
    <mergeCell ref="A19:B19"/>
    <mergeCell ref="D17:G17"/>
    <mergeCell ref="I15:I17"/>
    <mergeCell ref="D16:G16"/>
    <mergeCell ref="D15:F15"/>
    <mergeCell ref="H19:I19"/>
    <mergeCell ref="A4:B4"/>
    <mergeCell ref="H5:J5"/>
    <mergeCell ref="G9:H9"/>
    <mergeCell ref="I9:L9"/>
    <mergeCell ref="J7:K7"/>
    <mergeCell ref="A7:E7"/>
    <mergeCell ref="K19:L19"/>
    <mergeCell ref="D19:F19"/>
    <mergeCell ref="K35:K37"/>
    <mergeCell ref="B32:F32"/>
    <mergeCell ref="B34:F34"/>
    <mergeCell ref="G32:H32"/>
    <mergeCell ref="L35:L37"/>
    <mergeCell ref="B28:B29"/>
    <mergeCell ref="BH1:BI1"/>
    <mergeCell ref="C4:E4"/>
    <mergeCell ref="F4:G4"/>
    <mergeCell ref="C2:J2"/>
    <mergeCell ref="C5:E5"/>
    <mergeCell ref="K1:L3"/>
    <mergeCell ref="K5:L5"/>
    <mergeCell ref="F5:G5"/>
    <mergeCell ref="C1:J1"/>
    <mergeCell ref="C3:J3"/>
    <mergeCell ref="N1:O2"/>
    <mergeCell ref="N4:O4"/>
    <mergeCell ref="N3:O3"/>
    <mergeCell ref="K4:L4"/>
    <mergeCell ref="A24:B27"/>
    <mergeCell ref="A28:A29"/>
    <mergeCell ref="B33:F33"/>
    <mergeCell ref="G33:H33"/>
    <mergeCell ref="I33:J33"/>
    <mergeCell ref="K32:L34"/>
    <mergeCell ref="A32:A34"/>
    <mergeCell ref="M55:O64"/>
    <mergeCell ref="A79:O79"/>
    <mergeCell ref="A53:A54"/>
    <mergeCell ref="A35:A37"/>
    <mergeCell ref="A55:J55"/>
    <mergeCell ref="A48:A52"/>
    <mergeCell ref="M32:M37"/>
    <mergeCell ref="N32:N37"/>
    <mergeCell ref="O32:O34"/>
    <mergeCell ref="B67:G67"/>
    <mergeCell ref="B68:G68"/>
    <mergeCell ref="B69:G69"/>
    <mergeCell ref="B70:G70"/>
    <mergeCell ref="B71:G71"/>
    <mergeCell ref="A66:H66"/>
    <mergeCell ref="B72:G72"/>
    <mergeCell ref="B73:G73"/>
    <mergeCell ref="U35:AT35"/>
    <mergeCell ref="AU35:BG35"/>
    <mergeCell ref="BA36:BA37"/>
    <mergeCell ref="BB36:BB37"/>
    <mergeCell ref="BC36:BC37"/>
    <mergeCell ref="BD36:BD37"/>
    <mergeCell ref="BE36:BE37"/>
    <mergeCell ref="Y36:Z37"/>
    <mergeCell ref="AA36:AB37"/>
    <mergeCell ref="AC36:AD37"/>
    <mergeCell ref="AE36:AF37"/>
    <mergeCell ref="AG36:AH37"/>
    <mergeCell ref="AI36:AJ37"/>
    <mergeCell ref="AK36:AL37"/>
    <mergeCell ref="AM36:AN37"/>
    <mergeCell ref="AO36:AP37"/>
  </mergeCells>
  <conditionalFormatting sqref="C19">
    <cfRule type="cellIs" dxfId="54" priority="113" stopIfTrue="1" operator="equal">
      <formula>$A$109</formula>
    </cfRule>
  </conditionalFormatting>
  <conditionalFormatting sqref="I35:I54 J35">
    <cfRule type="cellIs" dxfId="53" priority="110" stopIfTrue="1" operator="equal">
      <formula>"NA"</formula>
    </cfRule>
    <cfRule type="cellIs" dxfId="52" priority="109" stopIfTrue="1" operator="equal">
      <formula>"ND"</formula>
    </cfRule>
  </conditionalFormatting>
  <conditionalFormatting sqref="BI42">
    <cfRule type="cellIs" dxfId="51" priority="104" stopIfTrue="1" operator="greaterThan">
      <formula>1.2*$J$42</formula>
    </cfRule>
    <cfRule type="cellIs" dxfId="50" priority="103" stopIfTrue="1" operator="lessThan">
      <formula>0.8*$J$42</formula>
    </cfRule>
  </conditionalFormatting>
  <conditionalFormatting sqref="N5">
    <cfRule type="cellIs" dxfId="49" priority="102" stopIfTrue="1" operator="equal">
      <formula>"O"</formula>
    </cfRule>
    <cfRule type="cellIs" dxfId="48" priority="101" stopIfTrue="1" operator="equal">
      <formula>"N"</formula>
    </cfRule>
  </conditionalFormatting>
  <conditionalFormatting sqref="M2">
    <cfRule type="cellIs" dxfId="47" priority="100" stopIfTrue="1" operator="equal">
      <formula>"AAA"</formula>
    </cfRule>
    <cfRule type="cellIs" dxfId="46" priority="99" stopIfTrue="1" operator="equal">
      <formula>"TTT"</formula>
    </cfRule>
    <cfRule type="cellIs" dxfId="45" priority="98" stopIfTrue="1" operator="equal">
      <formula>"NNN"</formula>
    </cfRule>
    <cfRule type="cellIs" dxfId="44" priority="61" stopIfTrue="1" operator="equal">
      <formula>"VVV"</formula>
    </cfRule>
  </conditionalFormatting>
  <conditionalFormatting sqref="N38">
    <cfRule type="expression" dxfId="43" priority="96" stopIfTrue="1">
      <formula>$J$38&lt;$I$38</formula>
    </cfRule>
    <cfRule type="expression" dxfId="42" priority="87" stopIfTrue="1">
      <formula>$J$38&gt;$I$38</formula>
    </cfRule>
  </conditionalFormatting>
  <conditionalFormatting sqref="N39">
    <cfRule type="expression" dxfId="41" priority="95" stopIfTrue="1">
      <formula>$J$39&lt;$I$39</formula>
    </cfRule>
    <cfRule type="expression" dxfId="40" priority="86" stopIfTrue="1">
      <formula>$J$39&gt;$I$39</formula>
    </cfRule>
  </conditionalFormatting>
  <conditionalFormatting sqref="N45">
    <cfRule type="expression" dxfId="39" priority="94" stopIfTrue="1">
      <formula>$J$45&lt;$I$45</formula>
    </cfRule>
    <cfRule type="expression" dxfId="38" priority="85" stopIfTrue="1">
      <formula>$J$45&gt;$I$45</formula>
    </cfRule>
  </conditionalFormatting>
  <conditionalFormatting sqref="N46">
    <cfRule type="expression" dxfId="37" priority="93" stopIfTrue="1">
      <formula>$J$46&lt;$I$46</formula>
    </cfRule>
    <cfRule type="expression" dxfId="36" priority="84" stopIfTrue="1">
      <formula>$J$46&gt;$I$46</formula>
    </cfRule>
  </conditionalFormatting>
  <conditionalFormatting sqref="N49">
    <cfRule type="expression" dxfId="35" priority="92" stopIfTrue="1">
      <formula>$J$49&lt;$I$49</formula>
    </cfRule>
    <cfRule type="expression" dxfId="34" priority="83" stopIfTrue="1">
      <formula>$J$49&gt;$I$49</formula>
    </cfRule>
  </conditionalFormatting>
  <conditionalFormatting sqref="N54">
    <cfRule type="expression" dxfId="33" priority="91" stopIfTrue="1">
      <formula>"N&lt;N_1"</formula>
    </cfRule>
    <cfRule type="expression" dxfId="32" priority="88" stopIfTrue="1">
      <formula>$J$54&lt;$I$54</formula>
    </cfRule>
    <cfRule type="expression" dxfId="31" priority="80" stopIfTrue="1">
      <formula>$J$54&gt;$I$54</formula>
    </cfRule>
  </conditionalFormatting>
  <conditionalFormatting sqref="N50">
    <cfRule type="expression" dxfId="30" priority="90" stopIfTrue="1">
      <formula>$J$50&lt;$I$50</formula>
    </cfRule>
    <cfRule type="expression" dxfId="29" priority="82" stopIfTrue="1">
      <formula>$J$50&gt;$I$50</formula>
    </cfRule>
  </conditionalFormatting>
  <conditionalFormatting sqref="N51">
    <cfRule type="expression" dxfId="28" priority="89" stopIfTrue="1">
      <formula>$J$51&lt;$I$51</formula>
    </cfRule>
    <cfRule type="expression" dxfId="27" priority="81" stopIfTrue="1">
      <formula>$J$51&gt;$I$51</formula>
    </cfRule>
  </conditionalFormatting>
  <conditionalFormatting sqref="N40">
    <cfRule type="expression" dxfId="26" priority="79" stopIfTrue="1">
      <formula>$J$40&gt;$I$40</formula>
    </cfRule>
    <cfRule type="expression" dxfId="25" priority="78" stopIfTrue="1">
      <formula>$J$40&lt;$I$40</formula>
    </cfRule>
  </conditionalFormatting>
  <conditionalFormatting sqref="N41">
    <cfRule type="expression" dxfId="24" priority="77" stopIfTrue="1">
      <formula>$J$41&gt;$I$41</formula>
    </cfRule>
    <cfRule type="expression" dxfId="23" priority="76" stopIfTrue="1">
      <formula>$J$41&lt;$I$41</formula>
    </cfRule>
  </conditionalFormatting>
  <conditionalFormatting sqref="N42">
    <cfRule type="expression" dxfId="22" priority="75" stopIfTrue="1">
      <formula>$J$42&gt;$I$42</formula>
    </cfRule>
    <cfRule type="expression" dxfId="21" priority="74" stopIfTrue="1">
      <formula>$J$42&lt;$I$42</formula>
    </cfRule>
  </conditionalFormatting>
  <conditionalFormatting sqref="N43">
    <cfRule type="expression" dxfId="20" priority="73" stopIfTrue="1">
      <formula>$J$43&gt;$I$43</formula>
    </cfRule>
    <cfRule type="expression" dxfId="19" priority="72" stopIfTrue="1">
      <formula>$J$43&lt;$I$43</formula>
    </cfRule>
  </conditionalFormatting>
  <conditionalFormatting sqref="N44">
    <cfRule type="expression" dxfId="18" priority="71" stopIfTrue="1">
      <formula>$J$44&gt;$I$44</formula>
    </cfRule>
    <cfRule type="expression" dxfId="17" priority="70" stopIfTrue="1">
      <formula>$J$44&lt;$I$44</formula>
    </cfRule>
  </conditionalFormatting>
  <conditionalFormatting sqref="N47">
    <cfRule type="expression" dxfId="16" priority="69" stopIfTrue="1">
      <formula>$J$47&gt;$I$47</formula>
    </cfRule>
    <cfRule type="expression" dxfId="15" priority="68" stopIfTrue="1">
      <formula>$J$47&lt;$I$47</formula>
    </cfRule>
  </conditionalFormatting>
  <conditionalFormatting sqref="N48">
    <cfRule type="expression" dxfId="14" priority="67" stopIfTrue="1">
      <formula>$J$48&gt;$I$48</formula>
    </cfRule>
    <cfRule type="expression" dxfId="13" priority="66" stopIfTrue="1">
      <formula>$J$48&lt;$I$48</formula>
    </cfRule>
  </conditionalFormatting>
  <conditionalFormatting sqref="N52">
    <cfRule type="expression" dxfId="12" priority="65" stopIfTrue="1">
      <formula>$J$52&gt;$I$52</formula>
    </cfRule>
    <cfRule type="expression" dxfId="11" priority="64" stopIfTrue="1">
      <formula>$J$52&lt;$I$52</formula>
    </cfRule>
  </conditionalFormatting>
  <conditionalFormatting sqref="N53">
    <cfRule type="expression" dxfId="10" priority="63" stopIfTrue="1">
      <formula>$J$53&gt;$I$53</formula>
    </cfRule>
    <cfRule type="expression" dxfId="9" priority="62" stopIfTrue="1">
      <formula>$J$53&lt;$I$53</formula>
    </cfRule>
  </conditionalFormatting>
  <conditionalFormatting sqref="C38">
    <cfRule type="expression" dxfId="8" priority="466" stopIfTrue="1">
      <formula>$C$19=#REF!</formula>
    </cfRule>
  </conditionalFormatting>
  <conditionalFormatting sqref="B5">
    <cfRule type="cellIs" dxfId="7" priority="58" operator="equal">
      <formula>"!"</formula>
    </cfRule>
  </conditionalFormatting>
  <conditionalFormatting sqref="M3:O3">
    <cfRule type="cellIs" dxfId="6" priority="55" operator="equal">
      <formula>"O"</formula>
    </cfRule>
  </conditionalFormatting>
  <conditionalFormatting sqref="J36:J54">
    <cfRule type="cellIs" dxfId="5" priority="14" stopIfTrue="1" operator="equal">
      <formula>"NA"</formula>
    </cfRule>
    <cfRule type="cellIs" dxfId="4" priority="13" stopIfTrue="1" operator="equal">
      <formula>"ND"</formula>
    </cfRule>
  </conditionalFormatting>
  <conditionalFormatting sqref="I67:I75">
    <cfRule type="cellIs" dxfId="3" priority="4" stopIfTrue="1" operator="equal">
      <formula>"NA"</formula>
    </cfRule>
    <cfRule type="cellIs" dxfId="2" priority="3" stopIfTrue="1" operator="equal">
      <formula>"ND"</formula>
    </cfRule>
  </conditionalFormatting>
  <conditionalFormatting sqref="J67:J75">
    <cfRule type="cellIs" dxfId="1" priority="2" stopIfTrue="1" operator="equal">
      <formula>"NA"</formula>
    </cfRule>
    <cfRule type="cellIs" dxfId="0" priority="1" stopIfTrue="1" operator="equal">
      <formula>"ND"</formula>
    </cfRule>
  </conditionalFormatting>
  <dataValidations count="4">
    <dataValidation type="list" allowBlank="1" showInputMessage="1" showErrorMessage="1" sqref="C19">
      <formula1>Activité</formula1>
    </dataValidation>
    <dataValidation type="list" allowBlank="1" showInputMessage="1" showErrorMessage="1" sqref="N19">
      <formula1>$N$108:$N$111</formula1>
    </dataValidation>
    <dataValidation type="list" allowBlank="1" showInputMessage="1" showErrorMessage="1" promptTitle="Avis" prompt="Sélectionnez votre ARIA en cliquant ici" sqref="A5">
      <formula1>Liste_ARIA</formula1>
    </dataValidation>
    <dataValidation type="list" allowBlank="1" showInputMessage="1" showErrorMessage="1" sqref="G19">
      <formula1>$G$108:$G$119</formula1>
    </dataValidation>
  </dataValidations>
  <printOptions horizontalCentered="1" verticalCentered="1"/>
  <pageMargins left="0.23622047244094499" right="0.23622047244094499" top="0.23622047244094499" bottom="0.23622047244094499" header="0.31496062992126" footer="0.196850393700787"/>
  <pageSetup paperSize="9" scale="49" fitToHeight="2" orientation="portrait"/>
  <headerFooter>
    <oddFooter xml:space="preserve">&amp;LNota: les plages de vraisemblance s'afficheront selon le numéro correspondant au domaine d'activité </oddFooter>
  </headerFooter>
  <drawing r:id="rId1"/>
  <legacy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showGridLines="0" topLeftCell="A4" zoomScale="80" zoomScaleNormal="80" zoomScalePageLayoutView="80" workbookViewId="0">
      <selection activeCell="B8" sqref="B8"/>
    </sheetView>
  </sheetViews>
  <sheetFormatPr baseColWidth="10" defaultColWidth="11.42578125" defaultRowHeight="17" x14ac:dyDescent="0"/>
  <cols>
    <col min="1" max="1" width="6.42578125" style="4" customWidth="1"/>
    <col min="2" max="2" width="20.42578125" style="2" customWidth="1"/>
    <col min="3" max="3" width="1.85546875" style="5" customWidth="1"/>
    <col min="4" max="4" width="12.5703125" style="24" customWidth="1"/>
    <col min="5" max="5" width="70.42578125" style="3" customWidth="1"/>
    <col min="6" max="6" width="1.85546875" style="10" customWidth="1"/>
    <col min="7" max="7" width="12.5703125" style="11" customWidth="1"/>
    <col min="8" max="8" width="70.42578125" style="3" customWidth="1"/>
    <col min="9" max="9" width="3.5703125" style="4" customWidth="1"/>
    <col min="10" max="10" width="11.42578125" style="4" customWidth="1"/>
    <col min="11" max="16384" width="11.42578125" style="4"/>
  </cols>
  <sheetData>
    <row r="1" spans="1:12" ht="30" customHeight="1">
      <c r="A1" s="65" t="s">
        <v>20</v>
      </c>
      <c r="B1" s="21"/>
      <c r="C1" s="21"/>
      <c r="D1" s="23"/>
      <c r="E1" s="586" t="s">
        <v>102</v>
      </c>
      <c r="F1" s="586"/>
      <c r="G1" s="586"/>
      <c r="H1" s="586"/>
    </row>
    <row r="2" spans="1:12" s="22" customFormat="1" ht="51.75" customHeight="1">
      <c r="A2" s="91"/>
      <c r="B2" s="91"/>
      <c r="C2" s="91"/>
      <c r="D2" s="91"/>
      <c r="E2" s="586"/>
      <c r="F2" s="586"/>
      <c r="G2" s="586"/>
      <c r="H2" s="586"/>
    </row>
    <row r="3" spans="1:12" ht="10.5" customHeight="1"/>
    <row r="4" spans="1:12" ht="37.5" customHeight="1">
      <c r="A4" s="572" t="s">
        <v>17</v>
      </c>
      <c r="B4" s="573"/>
      <c r="C4" s="6"/>
      <c r="D4" s="47" t="s">
        <v>19</v>
      </c>
      <c r="E4" s="578" t="s">
        <v>30</v>
      </c>
      <c r="F4" s="578"/>
      <c r="G4" s="578"/>
      <c r="H4" s="579"/>
    </row>
    <row r="5" spans="1:12" s="5" customFormat="1" ht="11.25" customHeight="1">
      <c r="B5" s="13"/>
      <c r="C5" s="6"/>
      <c r="D5" s="14"/>
      <c r="E5" s="12"/>
      <c r="F5" s="12"/>
    </row>
    <row r="6" spans="1:12" ht="114" customHeight="1">
      <c r="A6" s="19">
        <v>1</v>
      </c>
      <c r="B6" s="20" t="s">
        <v>173</v>
      </c>
      <c r="C6" s="7"/>
      <c r="D6" s="25" t="s">
        <v>21</v>
      </c>
      <c r="E6" s="45" t="s">
        <v>113</v>
      </c>
      <c r="F6" s="46"/>
      <c r="G6" s="590" t="s">
        <v>53</v>
      </c>
      <c r="H6" s="591"/>
    </row>
    <row r="7" spans="1:12" s="17" customFormat="1" ht="11.25" customHeight="1">
      <c r="A7" s="15"/>
      <c r="B7" s="16"/>
      <c r="C7" s="7"/>
      <c r="D7" s="27"/>
      <c r="E7" s="18"/>
      <c r="F7" s="18"/>
      <c r="G7" s="28"/>
      <c r="H7" s="18"/>
    </row>
    <row r="8" spans="1:12" ht="131.25" customHeight="1">
      <c r="A8" s="19">
        <f>+A6+1</f>
        <v>2</v>
      </c>
      <c r="B8" s="20" t="s">
        <v>193</v>
      </c>
      <c r="C8" s="8"/>
      <c r="D8" s="29" t="s">
        <v>22</v>
      </c>
      <c r="E8" s="34" t="s">
        <v>33</v>
      </c>
      <c r="F8" s="38"/>
      <c r="G8" s="576" t="s">
        <v>86</v>
      </c>
      <c r="H8" s="577"/>
      <c r="L8"/>
    </row>
    <row r="9" spans="1:12" s="17" customFormat="1" ht="11.25" customHeight="1">
      <c r="A9" s="15"/>
      <c r="B9" s="16"/>
      <c r="C9" s="8"/>
      <c r="D9" s="28"/>
      <c r="E9" s="30"/>
      <c r="F9" s="30"/>
      <c r="G9" s="30"/>
      <c r="H9" s="30"/>
      <c r="L9" s="1"/>
    </row>
    <row r="10" spans="1:12" ht="100.5" customHeight="1">
      <c r="A10" s="19">
        <f>+A8+1</f>
        <v>3</v>
      </c>
      <c r="B10" s="20" t="s">
        <v>163</v>
      </c>
      <c r="C10" s="9"/>
      <c r="D10" s="31" t="s">
        <v>10</v>
      </c>
      <c r="E10" s="198" t="s">
        <v>167</v>
      </c>
      <c r="F10" s="38"/>
      <c r="G10" s="576" t="s">
        <v>166</v>
      </c>
      <c r="H10" s="577"/>
    </row>
    <row r="11" spans="1:12" s="17" customFormat="1" ht="11.25" customHeight="1">
      <c r="A11" s="15"/>
      <c r="B11" s="16"/>
      <c r="C11" s="9"/>
      <c r="D11" s="27"/>
      <c r="E11" s="30"/>
      <c r="F11" s="30"/>
      <c r="G11" s="30"/>
      <c r="H11" s="30"/>
      <c r="K11" s="4"/>
    </row>
    <row r="12" spans="1:12" ht="211.5" customHeight="1">
      <c r="A12" s="582">
        <f>+A10+1</f>
        <v>4</v>
      </c>
      <c r="B12" s="584" t="s">
        <v>23</v>
      </c>
      <c r="C12" s="9"/>
      <c r="D12" s="580" t="s">
        <v>11</v>
      </c>
      <c r="E12" s="53" t="s">
        <v>83</v>
      </c>
      <c r="F12" s="39" t="s">
        <v>8</v>
      </c>
      <c r="G12" s="595" t="s">
        <v>55</v>
      </c>
      <c r="H12" s="596"/>
    </row>
    <row r="13" spans="1:12" ht="138.75" customHeight="1">
      <c r="A13" s="583"/>
      <c r="B13" s="585"/>
      <c r="C13" s="9"/>
      <c r="D13" s="581"/>
      <c r="E13" s="54" t="s">
        <v>85</v>
      </c>
      <c r="F13" s="40"/>
      <c r="G13" s="597" t="s">
        <v>54</v>
      </c>
      <c r="H13" s="598"/>
    </row>
    <row r="14" spans="1:12" s="17" customFormat="1" ht="11.25" customHeight="1">
      <c r="A14" s="15"/>
      <c r="B14" s="16"/>
      <c r="C14" s="9"/>
      <c r="D14" s="28"/>
      <c r="E14" s="30"/>
      <c r="F14" s="30"/>
      <c r="G14" s="30"/>
      <c r="H14" s="30"/>
      <c r="K14" s="4"/>
    </row>
    <row r="15" spans="1:12" ht="50.25" customHeight="1">
      <c r="A15" s="19">
        <f>+A12+1</f>
        <v>5</v>
      </c>
      <c r="B15" s="20" t="s">
        <v>26</v>
      </c>
      <c r="C15" s="9"/>
      <c r="D15" s="31" t="s">
        <v>24</v>
      </c>
      <c r="E15" s="230" t="s">
        <v>180</v>
      </c>
      <c r="F15" s="38"/>
      <c r="G15" s="574" t="s">
        <v>181</v>
      </c>
      <c r="H15" s="575"/>
    </row>
    <row r="16" spans="1:12" s="17" customFormat="1" ht="11.25" customHeight="1">
      <c r="A16" s="15"/>
      <c r="B16" s="16"/>
      <c r="C16" s="9"/>
      <c r="D16" s="27"/>
      <c r="E16" s="30"/>
      <c r="F16" s="30"/>
      <c r="G16" s="30"/>
      <c r="H16" s="30"/>
      <c r="K16" s="4"/>
    </row>
    <row r="17" spans="1:10" ht="149.25" customHeight="1">
      <c r="A17" s="19">
        <f>+A15+1</f>
        <v>6</v>
      </c>
      <c r="B17" s="20" t="s">
        <v>104</v>
      </c>
      <c r="C17" s="9"/>
      <c r="D17" s="31" t="s">
        <v>25</v>
      </c>
      <c r="E17" s="195" t="s">
        <v>158</v>
      </c>
      <c r="F17" s="38"/>
      <c r="G17" s="576" t="s">
        <v>80</v>
      </c>
      <c r="H17" s="577"/>
    </row>
    <row r="18" spans="1:10" s="17" customFormat="1" ht="11.25" customHeight="1">
      <c r="A18" s="15"/>
      <c r="B18" s="16"/>
      <c r="C18" s="9"/>
      <c r="D18" s="27"/>
      <c r="E18" s="30"/>
      <c r="F18" s="30"/>
      <c r="G18" s="30"/>
      <c r="H18" s="30"/>
    </row>
    <row r="19" spans="1:10" ht="198.75" customHeight="1">
      <c r="A19" s="19">
        <f>+A17+1</f>
        <v>7</v>
      </c>
      <c r="B19" s="20" t="s">
        <v>105</v>
      </c>
      <c r="C19" s="9"/>
      <c r="D19" s="31" t="s">
        <v>25</v>
      </c>
      <c r="E19" s="197" t="s">
        <v>160</v>
      </c>
      <c r="F19" s="38"/>
      <c r="G19" s="576" t="s">
        <v>161</v>
      </c>
      <c r="H19" s="577"/>
    </row>
    <row r="20" spans="1:10" s="17" customFormat="1" ht="11.25" customHeight="1">
      <c r="A20" s="15"/>
      <c r="B20" s="16"/>
      <c r="C20" s="9"/>
      <c r="D20" s="27"/>
      <c r="E20" s="30"/>
      <c r="F20" s="30"/>
      <c r="G20" s="30"/>
      <c r="H20" s="30"/>
    </row>
    <row r="21" spans="1:10" ht="302.25" customHeight="1">
      <c r="A21" s="19">
        <f>+A19+1</f>
        <v>8</v>
      </c>
      <c r="B21" s="20" t="s">
        <v>98</v>
      </c>
      <c r="C21" s="9"/>
      <c r="D21" s="25" t="s">
        <v>12</v>
      </c>
      <c r="E21" s="51" t="s">
        <v>99</v>
      </c>
      <c r="F21" s="50"/>
      <c r="G21" s="594" t="s">
        <v>100</v>
      </c>
      <c r="H21" s="591"/>
      <c r="J21" s="78"/>
    </row>
    <row r="22" spans="1:10" s="17" customFormat="1" ht="11.25" customHeight="1">
      <c r="A22" s="15"/>
      <c r="B22" s="16"/>
      <c r="C22" s="9"/>
      <c r="D22" s="27"/>
      <c r="E22" s="30"/>
      <c r="F22" s="32"/>
    </row>
    <row r="23" spans="1:10" ht="69" customHeight="1">
      <c r="A23" s="19">
        <f>+A21+1</f>
        <v>9</v>
      </c>
      <c r="B23" s="20" t="s">
        <v>27</v>
      </c>
      <c r="C23" s="9"/>
      <c r="D23" s="25" t="s">
        <v>13</v>
      </c>
      <c r="E23" s="52" t="s">
        <v>2</v>
      </c>
      <c r="F23" s="50"/>
      <c r="G23" s="592" t="s">
        <v>94</v>
      </c>
      <c r="H23" s="593"/>
    </row>
    <row r="24" spans="1:10" s="17" customFormat="1" ht="11.25" customHeight="1">
      <c r="A24" s="15"/>
      <c r="B24" s="16"/>
      <c r="C24" s="9"/>
      <c r="D24" s="27"/>
      <c r="E24" s="32"/>
      <c r="F24" s="32"/>
    </row>
    <row r="25" spans="1:10" ht="117.75" customHeight="1">
      <c r="A25" s="19">
        <f>+A23+1</f>
        <v>10</v>
      </c>
      <c r="B25" s="20" t="s">
        <v>187</v>
      </c>
      <c r="C25" s="9"/>
      <c r="D25" s="29" t="s">
        <v>11</v>
      </c>
      <c r="E25" s="34" t="s">
        <v>3</v>
      </c>
      <c r="F25" s="38"/>
      <c r="G25" s="590" t="s">
        <v>81</v>
      </c>
      <c r="H25" s="591"/>
    </row>
    <row r="26" spans="1:10" s="17" customFormat="1" ht="11.25" customHeight="1">
      <c r="A26" s="15"/>
      <c r="B26" s="16"/>
      <c r="C26" s="9"/>
      <c r="D26" s="28"/>
      <c r="E26" s="30"/>
      <c r="F26" s="41"/>
      <c r="G26" s="30"/>
      <c r="H26" s="30"/>
    </row>
    <row r="27" spans="1:10" ht="88.5" customHeight="1">
      <c r="A27" s="19">
        <f>+A25+1</f>
        <v>11</v>
      </c>
      <c r="B27" s="20" t="s">
        <v>34</v>
      </c>
      <c r="C27" s="9"/>
      <c r="D27" s="31" t="s">
        <v>10</v>
      </c>
      <c r="E27" s="587" t="s">
        <v>82</v>
      </c>
      <c r="F27" s="576"/>
      <c r="G27" s="576"/>
      <c r="H27" s="577"/>
    </row>
    <row r="28" spans="1:10" s="17" customFormat="1" ht="11.25" customHeight="1">
      <c r="A28" s="15"/>
      <c r="B28" s="16"/>
      <c r="C28" s="9"/>
      <c r="D28" s="27"/>
      <c r="E28" s="30"/>
      <c r="F28" s="30"/>
      <c r="G28" s="30"/>
      <c r="H28" s="30"/>
    </row>
    <row r="29" spans="1:10" ht="205.5" customHeight="1">
      <c r="A29" s="19">
        <f>+A27+1</f>
        <v>12</v>
      </c>
      <c r="B29" s="20" t="s">
        <v>56</v>
      </c>
      <c r="C29" s="9"/>
      <c r="D29" s="31" t="s">
        <v>10</v>
      </c>
      <c r="E29" s="34" t="s">
        <v>58</v>
      </c>
      <c r="F29" s="38"/>
      <c r="G29" s="576" t="s">
        <v>188</v>
      </c>
      <c r="H29" s="577"/>
    </row>
    <row r="30" spans="1:10" s="17" customFormat="1" ht="11.25" customHeight="1">
      <c r="A30" s="15"/>
      <c r="B30" s="16"/>
      <c r="C30" s="9"/>
      <c r="D30" s="27"/>
      <c r="E30" s="30"/>
      <c r="F30" s="30"/>
      <c r="G30" s="30"/>
      <c r="H30" s="30"/>
    </row>
    <row r="31" spans="1:10" ht="84.75" customHeight="1">
      <c r="A31" s="19">
        <f>+A29+1</f>
        <v>13</v>
      </c>
      <c r="B31" s="20" t="s">
        <v>57</v>
      </c>
      <c r="C31" s="9"/>
      <c r="D31" s="31" t="s">
        <v>10</v>
      </c>
      <c r="E31" s="34" t="s">
        <v>7</v>
      </c>
      <c r="F31" s="42"/>
      <c r="G31" s="576" t="s">
        <v>45</v>
      </c>
      <c r="H31" s="577"/>
    </row>
    <row r="32" spans="1:10" s="17" customFormat="1" ht="11.25" customHeight="1">
      <c r="A32" s="15"/>
      <c r="B32" s="16"/>
      <c r="C32" s="9"/>
      <c r="D32" s="27"/>
      <c r="E32" s="30"/>
      <c r="F32" s="30"/>
      <c r="G32" s="30"/>
      <c r="H32" s="30"/>
    </row>
    <row r="33" spans="1:8" ht="72.75" customHeight="1">
      <c r="A33" s="19">
        <f>+A31+1</f>
        <v>14</v>
      </c>
      <c r="B33" s="20" t="s">
        <v>28</v>
      </c>
      <c r="C33" s="9"/>
      <c r="D33" s="29" t="s">
        <v>11</v>
      </c>
      <c r="E33" s="587" t="s">
        <v>182</v>
      </c>
      <c r="F33" s="576"/>
      <c r="G33" s="576"/>
      <c r="H33" s="577"/>
    </row>
    <row r="34" spans="1:8" s="17" customFormat="1" ht="11.25" customHeight="1">
      <c r="A34" s="15"/>
      <c r="B34" s="16"/>
      <c r="C34" s="9"/>
      <c r="D34" s="28"/>
      <c r="E34" s="30"/>
      <c r="F34" s="30"/>
      <c r="G34" s="30"/>
      <c r="H34" s="30"/>
    </row>
    <row r="35" spans="1:8" ht="51">
      <c r="A35" s="19">
        <f>+A33+1</f>
        <v>15</v>
      </c>
      <c r="B35" s="20" t="s">
        <v>29</v>
      </c>
      <c r="C35" s="9"/>
      <c r="D35" s="29" t="s">
        <v>74</v>
      </c>
      <c r="E35" s="34" t="s">
        <v>46</v>
      </c>
      <c r="F35" s="38"/>
      <c r="G35" s="576" t="s">
        <v>47</v>
      </c>
      <c r="H35" s="577"/>
    </row>
    <row r="36" spans="1:8" s="17" customFormat="1" ht="11.25" customHeight="1">
      <c r="A36" s="15"/>
      <c r="B36" s="16"/>
      <c r="C36" s="9"/>
      <c r="D36" s="28"/>
      <c r="E36" s="30"/>
      <c r="F36" s="30"/>
      <c r="G36" s="30"/>
      <c r="H36" s="30"/>
    </row>
    <row r="37" spans="1:8" ht="51">
      <c r="A37" s="19">
        <f>+A35+1</f>
        <v>16</v>
      </c>
      <c r="B37" s="20" t="s">
        <v>63</v>
      </c>
      <c r="C37" s="9"/>
      <c r="D37" s="29" t="s">
        <v>22</v>
      </c>
      <c r="E37" s="587" t="s">
        <v>172</v>
      </c>
      <c r="F37" s="588"/>
      <c r="G37" s="588"/>
      <c r="H37" s="589"/>
    </row>
    <row r="38" spans="1:8" s="17" customFormat="1" ht="11.25" customHeight="1">
      <c r="A38" s="15"/>
      <c r="B38" s="16"/>
      <c r="C38" s="9"/>
      <c r="D38" s="28"/>
      <c r="E38" s="30"/>
      <c r="F38" s="30"/>
      <c r="G38" s="30"/>
      <c r="H38" s="30"/>
    </row>
    <row r="39" spans="1:8" ht="129" customHeight="1">
      <c r="A39" s="19">
        <f>+A37+1</f>
        <v>17</v>
      </c>
      <c r="B39" s="20" t="s">
        <v>35</v>
      </c>
      <c r="C39" s="9"/>
      <c r="D39" s="29" t="s">
        <v>22</v>
      </c>
      <c r="E39" s="34" t="s">
        <v>48</v>
      </c>
      <c r="F39" s="38"/>
      <c r="G39" s="576" t="s">
        <v>107</v>
      </c>
      <c r="H39" s="577"/>
    </row>
  </sheetData>
  <mergeCells count="24">
    <mergeCell ref="G39:H39"/>
    <mergeCell ref="G29:H29"/>
    <mergeCell ref="G31:H31"/>
    <mergeCell ref="E33:H33"/>
    <mergeCell ref="G6:H6"/>
    <mergeCell ref="G21:H21"/>
    <mergeCell ref="G12:H12"/>
    <mergeCell ref="G13:H13"/>
    <mergeCell ref="E1:H2"/>
    <mergeCell ref="E37:H37"/>
    <mergeCell ref="G35:H35"/>
    <mergeCell ref="E27:H27"/>
    <mergeCell ref="G25:H25"/>
    <mergeCell ref="G23:H23"/>
    <mergeCell ref="A4:B4"/>
    <mergeCell ref="G15:H15"/>
    <mergeCell ref="G17:H17"/>
    <mergeCell ref="G19:H19"/>
    <mergeCell ref="E4:H4"/>
    <mergeCell ref="D12:D13"/>
    <mergeCell ref="G8:H8"/>
    <mergeCell ref="G10:H10"/>
    <mergeCell ref="A12:A13"/>
    <mergeCell ref="B12:B13"/>
  </mergeCells>
  <pageMargins left="0.39370078740157499" right="0.39370078740157499" top="0.39370078740157499" bottom="0.39370078740157499" header="0.31496062992126" footer="0.31496062992126"/>
  <pageSetup paperSize="9" scale="65" fitToHeight="2" orientation="landscape"/>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9"/>
  <sheetViews>
    <sheetView showGridLines="0" zoomScale="69" zoomScaleNormal="69" zoomScalePageLayoutView="69" workbookViewId="0">
      <selection activeCell="G16" sqref="G16"/>
    </sheetView>
  </sheetViews>
  <sheetFormatPr baseColWidth="10" defaultColWidth="11.42578125" defaultRowHeight="13" x14ac:dyDescent="0"/>
  <cols>
    <col min="1" max="1" width="6.42578125" style="4" customWidth="1"/>
    <col min="2" max="2" width="27.42578125" style="2" customWidth="1"/>
    <col min="3" max="3" width="1.85546875" style="5" customWidth="1"/>
    <col min="4" max="4" width="12.5703125" style="24" customWidth="1"/>
    <col min="5" max="5" width="135.85546875" style="3" customWidth="1"/>
    <col min="6" max="6" width="3.5703125" style="4" customWidth="1"/>
    <col min="7" max="7" width="11.42578125" style="4" customWidth="1"/>
    <col min="8" max="16384" width="11.42578125" style="4"/>
  </cols>
  <sheetData>
    <row r="1" spans="1:9" ht="30" customHeight="1">
      <c r="A1" s="599" t="s">
        <v>18</v>
      </c>
      <c r="B1" s="599"/>
      <c r="C1" s="599"/>
      <c r="D1" s="599"/>
      <c r="E1" s="586" t="s">
        <v>103</v>
      </c>
    </row>
    <row r="2" spans="1:9" ht="12.75" customHeight="1">
      <c r="A2" s="599"/>
      <c r="B2" s="599"/>
      <c r="C2" s="599"/>
      <c r="D2" s="599"/>
      <c r="E2" s="586"/>
    </row>
    <row r="3" spans="1:9" ht="57.75" customHeight="1">
      <c r="A3" s="599"/>
      <c r="B3" s="599"/>
      <c r="C3" s="599"/>
      <c r="D3" s="599"/>
      <c r="E3" s="586"/>
    </row>
    <row r="4" spans="1:9" ht="10.5" customHeight="1"/>
    <row r="5" spans="1:9" ht="37.5" customHeight="1">
      <c r="A5" s="572" t="s">
        <v>17</v>
      </c>
      <c r="B5" s="573"/>
      <c r="C5" s="6"/>
      <c r="D5" s="48" t="s">
        <v>19</v>
      </c>
      <c r="E5" s="49" t="s">
        <v>30</v>
      </c>
    </row>
    <row r="6" spans="1:9" s="5" customFormat="1" ht="11.25" customHeight="1">
      <c r="B6" s="13"/>
      <c r="C6" s="6"/>
      <c r="D6" s="14"/>
      <c r="E6" s="12"/>
    </row>
    <row r="7" spans="1:9" ht="80.25" customHeight="1">
      <c r="A7" s="19">
        <v>1</v>
      </c>
      <c r="B7" s="20" t="s">
        <v>178</v>
      </c>
      <c r="C7" s="7"/>
      <c r="D7" s="26" t="s">
        <v>179</v>
      </c>
      <c r="E7" s="60" t="s">
        <v>96</v>
      </c>
    </row>
    <row r="8" spans="1:9" s="17" customFormat="1" ht="11.25" customHeight="1">
      <c r="A8" s="15"/>
      <c r="B8" s="16"/>
      <c r="C8" s="7"/>
      <c r="D8" s="27"/>
      <c r="E8" s="18"/>
    </row>
    <row r="9" spans="1:9" ht="48" customHeight="1">
      <c r="A9" s="19">
        <f>+A7+1</f>
        <v>2</v>
      </c>
      <c r="B9" s="20" t="str">
        <f>'Définitions pour la série'!B8</f>
        <v>Coût des rebuts et retouches (non qualité interne)</v>
      </c>
      <c r="C9" s="8"/>
      <c r="D9" s="79" t="s">
        <v>22</v>
      </c>
      <c r="E9" s="43" t="s">
        <v>4</v>
      </c>
      <c r="G9" s="4" t="s">
        <v>8</v>
      </c>
      <c r="I9"/>
    </row>
    <row r="10" spans="1:9" s="17" customFormat="1" ht="11.25" customHeight="1">
      <c r="A10" s="15"/>
      <c r="B10" s="16"/>
      <c r="C10" s="8"/>
      <c r="D10" s="28"/>
      <c r="E10" s="30"/>
      <c r="I10" s="1"/>
    </row>
    <row r="11" spans="1:9" ht="65.25" customHeight="1">
      <c r="A11" s="19">
        <f>+A9+1</f>
        <v>3</v>
      </c>
      <c r="B11" s="20" t="str">
        <f>'Définitions pour la série'!B10</f>
        <v>Rotation des stocks totaux</v>
      </c>
      <c r="C11" s="9"/>
      <c r="D11" s="80" t="s">
        <v>10</v>
      </c>
      <c r="E11" s="43" t="s">
        <v>5</v>
      </c>
    </row>
    <row r="12" spans="1:9" s="17" customFormat="1" ht="11.25" customHeight="1">
      <c r="A12" s="15"/>
      <c r="B12" s="16"/>
      <c r="C12" s="9"/>
      <c r="D12" s="27"/>
      <c r="E12" s="30"/>
      <c r="H12" s="4"/>
    </row>
    <row r="13" spans="1:9" ht="51" customHeight="1">
      <c r="A13" s="19">
        <f>+A11+1</f>
        <v>4</v>
      </c>
      <c r="B13" s="20" t="str">
        <f>'Définitions pour la série'!B12</f>
        <v>Taux de rendement synthétique</v>
      </c>
      <c r="C13" s="9"/>
      <c r="D13" s="79" t="s">
        <v>11</v>
      </c>
      <c r="E13" s="43" t="s">
        <v>6</v>
      </c>
    </row>
    <row r="14" spans="1:9" s="17" customFormat="1" ht="11.25" customHeight="1">
      <c r="A14" s="15"/>
      <c r="B14" s="16"/>
      <c r="C14" s="9"/>
      <c r="D14" s="28"/>
      <c r="E14" s="30"/>
      <c r="H14" s="4"/>
    </row>
    <row r="15" spans="1:9" ht="43.5" customHeight="1">
      <c r="A15" s="19">
        <f>+A13+1</f>
        <v>5</v>
      </c>
      <c r="B15" s="20" t="str">
        <f>'Définitions pour la série'!B15</f>
        <v>Utilisation des surfaces</v>
      </c>
      <c r="C15" s="9"/>
      <c r="D15" s="31" t="s">
        <v>24</v>
      </c>
      <c r="E15" s="43" t="s">
        <v>49</v>
      </c>
    </row>
    <row r="16" spans="1:9" s="17" customFormat="1" ht="11.25" customHeight="1">
      <c r="A16" s="15"/>
      <c r="B16" s="16"/>
      <c r="C16" s="9"/>
      <c r="D16" s="27"/>
      <c r="E16" s="30"/>
      <c r="H16" s="4"/>
    </row>
    <row r="17" spans="1:8" ht="44.25" customHeight="1">
      <c r="A17" s="19">
        <f>+A15+1</f>
        <v>6</v>
      </c>
      <c r="B17" s="20" t="str">
        <f>'Définitions pour la série'!B17</f>
        <v>Valeur ajoutée par personne (yc intérim)</v>
      </c>
      <c r="C17" s="9"/>
      <c r="D17" s="31" t="s">
        <v>25</v>
      </c>
      <c r="E17" s="43" t="s">
        <v>49</v>
      </c>
    </row>
    <row r="18" spans="1:8" s="17" customFormat="1" ht="11.25" customHeight="1">
      <c r="A18" s="15"/>
      <c r="B18" s="16"/>
      <c r="C18" s="9"/>
      <c r="D18" s="27"/>
      <c r="E18" s="30"/>
    </row>
    <row r="19" spans="1:8" ht="46.5" customHeight="1">
      <c r="A19" s="19">
        <f>+A17+1</f>
        <v>7</v>
      </c>
      <c r="B19" s="20" t="str">
        <f>'Définitions pour la série'!B19</f>
        <v>Chiffre d'affaires par personne (yc intérim)</v>
      </c>
      <c r="C19" s="9"/>
      <c r="D19" s="31" t="s">
        <v>25</v>
      </c>
      <c r="E19" s="43" t="s">
        <v>49</v>
      </c>
    </row>
    <row r="20" spans="1:8" s="17" customFormat="1" ht="11.25" customHeight="1">
      <c r="A20" s="15"/>
      <c r="B20" s="16"/>
      <c r="C20" s="9"/>
      <c r="D20" s="27"/>
      <c r="E20" s="30"/>
    </row>
    <row r="21" spans="1:8" ht="170.25" customHeight="1">
      <c r="A21" s="19">
        <f>+A19+1</f>
        <v>8</v>
      </c>
      <c r="B21" s="20" t="s">
        <v>207</v>
      </c>
      <c r="C21" s="9"/>
      <c r="D21" s="26" t="s">
        <v>11</v>
      </c>
      <c r="E21" s="35" t="s">
        <v>0</v>
      </c>
    </row>
    <row r="22" spans="1:8" s="17" customFormat="1" ht="11.25" customHeight="1">
      <c r="A22" s="15"/>
      <c r="B22" s="16"/>
      <c r="C22" s="9"/>
      <c r="D22" s="27"/>
      <c r="E22" s="30"/>
      <c r="H22" s="4"/>
    </row>
    <row r="23" spans="1:8" ht="96.75" customHeight="1">
      <c r="A23" s="19">
        <f>+A21+1</f>
        <v>9</v>
      </c>
      <c r="B23" s="20" t="s">
        <v>27</v>
      </c>
      <c r="C23" s="9"/>
      <c r="D23" s="33" t="s">
        <v>13</v>
      </c>
      <c r="E23" s="75" t="s">
        <v>95</v>
      </c>
    </row>
    <row r="24" spans="1:8" s="17" customFormat="1" ht="11.25" customHeight="1">
      <c r="A24" s="15"/>
      <c r="B24" s="16"/>
      <c r="C24" s="9"/>
      <c r="D24" s="27"/>
      <c r="E24" s="32"/>
      <c r="H24" s="4"/>
    </row>
    <row r="25" spans="1:8" ht="51" customHeight="1">
      <c r="A25" s="19">
        <f>+A23+1</f>
        <v>10</v>
      </c>
      <c r="B25" s="20" t="str">
        <f>'Définitions pour la série'!B25</f>
        <v>Taux de (bon) service</v>
      </c>
      <c r="C25" s="9"/>
      <c r="D25" s="79" t="s">
        <v>11</v>
      </c>
      <c r="E25" s="43" t="s">
        <v>68</v>
      </c>
    </row>
    <row r="26" spans="1:8" s="17" customFormat="1" ht="11.25" customHeight="1">
      <c r="A26" s="15"/>
      <c r="B26" s="16"/>
      <c r="C26" s="9"/>
      <c r="D26" s="28"/>
      <c r="E26" s="30"/>
    </row>
    <row r="27" spans="1:8" ht="46.5" customHeight="1">
      <c r="A27" s="19">
        <f>+A25+1</f>
        <v>11</v>
      </c>
      <c r="B27" s="20" t="str">
        <f>'Définitions pour la série'!B27</f>
        <v>Suggestions par personne par an</v>
      </c>
      <c r="C27" s="9"/>
      <c r="D27" s="31" t="s">
        <v>10</v>
      </c>
      <c r="E27" s="43" t="s">
        <v>49</v>
      </c>
    </row>
    <row r="28" spans="1:8" s="17" customFormat="1" ht="11.25" customHeight="1">
      <c r="A28" s="15"/>
      <c r="B28" s="16"/>
      <c r="C28" s="9"/>
      <c r="D28" s="27"/>
      <c r="E28" s="30"/>
    </row>
    <row r="29" spans="1:8" ht="47.25" customHeight="1">
      <c r="A29" s="19">
        <f>+A27+1</f>
        <v>12</v>
      </c>
      <c r="B29" s="20" t="str">
        <f>'Définitions pour la série'!B29</f>
        <v>Accidentalité - Taux de fréquence</v>
      </c>
      <c r="C29" s="9"/>
      <c r="D29" s="31" t="s">
        <v>10</v>
      </c>
      <c r="E29" s="43" t="s">
        <v>49</v>
      </c>
    </row>
    <row r="30" spans="1:8" s="17" customFormat="1" ht="11.25" customHeight="1">
      <c r="A30" s="15"/>
      <c r="B30" s="16"/>
      <c r="C30" s="9"/>
      <c r="D30" s="27"/>
      <c r="E30" s="30"/>
    </row>
    <row r="31" spans="1:8" ht="48.75" customHeight="1">
      <c r="A31" s="19">
        <f>+A29+1</f>
        <v>13</v>
      </c>
      <c r="B31" s="20" t="str">
        <f>'Définitions pour la série'!B31</f>
        <v>Accidentalité - Taux de gravité</v>
      </c>
      <c r="C31" s="9"/>
      <c r="D31" s="31" t="s">
        <v>10</v>
      </c>
      <c r="E31" s="43" t="s">
        <v>49</v>
      </c>
    </row>
    <row r="32" spans="1:8" s="17" customFormat="1" ht="11.25" customHeight="1">
      <c r="A32" s="15"/>
      <c r="B32" s="16"/>
      <c r="C32" s="9"/>
      <c r="D32" s="27"/>
      <c r="E32" s="30"/>
    </row>
    <row r="33" spans="1:5" ht="48" customHeight="1">
      <c r="A33" s="19">
        <f>+A31+1</f>
        <v>14</v>
      </c>
      <c r="B33" s="20" t="str">
        <f>'Définitions pour la série'!B33</f>
        <v>Absentéisme maladie agents</v>
      </c>
      <c r="C33" s="9"/>
      <c r="D33" s="29" t="s">
        <v>11</v>
      </c>
      <c r="E33" s="43" t="s">
        <v>49</v>
      </c>
    </row>
    <row r="34" spans="1:5" s="17" customFormat="1" ht="11.25" customHeight="1">
      <c r="A34" s="15"/>
      <c r="B34" s="16"/>
      <c r="C34" s="9"/>
      <c r="D34" s="28"/>
      <c r="E34" s="30"/>
    </row>
    <row r="35" spans="1:5" ht="59.25" customHeight="1">
      <c r="A35" s="19">
        <f>+A33+1</f>
        <v>15</v>
      </c>
      <c r="B35" s="20" t="str">
        <f>'Définitions pour la série'!B35</f>
        <v>Dépenses de formation / masse salariale</v>
      </c>
      <c r="C35" s="9"/>
      <c r="D35" s="29" t="s">
        <v>74</v>
      </c>
      <c r="E35" s="43" t="s">
        <v>49</v>
      </c>
    </row>
    <row r="36" spans="1:5" s="17" customFormat="1" ht="11.25" customHeight="1">
      <c r="A36" s="15"/>
      <c r="B36" s="16"/>
      <c r="C36" s="9"/>
      <c r="D36" s="28"/>
      <c r="E36" s="30"/>
    </row>
    <row r="37" spans="1:5" ht="50.25" customHeight="1">
      <c r="A37" s="19">
        <f>+A35+1</f>
        <v>16</v>
      </c>
      <c r="B37" s="20" t="str">
        <f>'Définitions pour la série'!B37</f>
        <v xml:space="preserve">Investissements corporels sur 3 ans </v>
      </c>
      <c r="C37" s="9"/>
      <c r="D37" s="29" t="s">
        <v>22</v>
      </c>
      <c r="E37" s="43" t="s">
        <v>49</v>
      </c>
    </row>
    <row r="38" spans="1:5" s="17" customFormat="1" ht="11.25" customHeight="1">
      <c r="A38" s="15"/>
      <c r="B38" s="16"/>
      <c r="C38" s="9"/>
      <c r="D38" s="28"/>
      <c r="E38" s="30"/>
    </row>
    <row r="39" spans="1:5" ht="46.5" customHeight="1">
      <c r="A39" s="19">
        <f>+A37+1</f>
        <v>17</v>
      </c>
      <c r="B39" s="20" t="str">
        <f>'Définitions pour la série'!B39</f>
        <v>Performance environnementale</v>
      </c>
      <c r="C39" s="9"/>
      <c r="D39" s="29" t="s">
        <v>22</v>
      </c>
      <c r="E39" s="43" t="s">
        <v>49</v>
      </c>
    </row>
  </sheetData>
  <mergeCells count="3">
    <mergeCell ref="A5:B5"/>
    <mergeCell ref="A1:D3"/>
    <mergeCell ref="E1:E3"/>
  </mergeCells>
  <pageMargins left="0.39370078740157499" right="0.39370078740157499" top="0.39370078740157499" bottom="0.39370078740157499" header="0.511811023622047" footer="0.511811023622047"/>
  <pageSetup paperSize="9" scale="69" orientation="landscape"/>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election activeCell="A5" sqref="A5"/>
    </sheetView>
  </sheetViews>
  <sheetFormatPr baseColWidth="10" defaultColWidth="11.28515625" defaultRowHeight="13" x14ac:dyDescent="0"/>
  <sheetData>
    <row r="1" spans="1:1" ht="17">
      <c r="A1" s="63" t="s">
        <v>70</v>
      </c>
    </row>
    <row r="3" spans="1:1" ht="17">
      <c r="A3" s="64" t="s">
        <v>71</v>
      </c>
    </row>
  </sheetData>
  <pageMargins left="0.78740157499999996" right="0.78740157499999996" top="0.984251969" bottom="0.984251969" header="0.4921259845" footer="0.4921259845"/>
  <pageSetup paperSize="9" orientation="portrait"/>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11.28515625" defaultRowHeight="13" x14ac:dyDescent="0"/>
  <sheetData>
    <row r="1" spans="1:1">
      <c r="A1" t="s">
        <v>232</v>
      </c>
    </row>
    <row r="2" spans="1:1">
      <c r="A2">
        <v>2016</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9"/>
  <sheetViews>
    <sheetView workbookViewId="0">
      <selection activeCell="D16" sqref="D16"/>
    </sheetView>
  </sheetViews>
  <sheetFormatPr baseColWidth="10" defaultColWidth="11.28515625" defaultRowHeight="13" x14ac:dyDescent="0"/>
  <sheetData>
    <row r="1" spans="1:11" s="192" customFormat="1">
      <c r="A1" s="193" t="s">
        <v>155</v>
      </c>
    </row>
    <row r="2" spans="1:11" ht="15">
      <c r="A2" s="304" t="s">
        <v>115</v>
      </c>
    </row>
    <row r="3" spans="1:11" ht="15">
      <c r="A3" s="304" t="s">
        <v>147</v>
      </c>
    </row>
    <row r="4" spans="1:11" ht="15">
      <c r="A4" s="304" t="s">
        <v>148</v>
      </c>
    </row>
    <row r="5" spans="1:11" ht="15">
      <c r="A5" s="304" t="s">
        <v>149</v>
      </c>
    </row>
    <row r="6" spans="1:11" ht="15">
      <c r="A6" s="304" t="s">
        <v>209</v>
      </c>
    </row>
    <row r="7" spans="1:11" ht="15">
      <c r="A7" s="304" t="s">
        <v>195</v>
      </c>
    </row>
    <row r="8" spans="1:11" ht="15">
      <c r="A8" s="304" t="s">
        <v>210</v>
      </c>
      <c r="G8" s="78"/>
      <c r="H8" s="78"/>
      <c r="I8" s="78"/>
      <c r="J8" s="78"/>
      <c r="K8" s="78"/>
    </row>
    <row r="9" spans="1:11" ht="15">
      <c r="A9" s="304" t="s">
        <v>156</v>
      </c>
      <c r="G9" s="78"/>
      <c r="H9" s="78"/>
      <c r="I9" s="78"/>
      <c r="J9" s="78"/>
      <c r="K9" s="78"/>
    </row>
    <row r="10" spans="1:11" ht="14.25" customHeight="1">
      <c r="A10" s="304" t="s">
        <v>211</v>
      </c>
      <c r="G10" s="78"/>
      <c r="H10" s="78"/>
      <c r="I10" s="78"/>
      <c r="J10" s="78"/>
      <c r="K10" s="78"/>
    </row>
    <row r="11" spans="1:11" ht="15">
      <c r="A11" s="304" t="s">
        <v>196</v>
      </c>
      <c r="G11" s="78"/>
      <c r="H11" s="78"/>
      <c r="I11" s="78"/>
      <c r="J11" s="78"/>
      <c r="K11" s="78"/>
    </row>
    <row r="12" spans="1:11" ht="15">
      <c r="A12" s="304" t="s">
        <v>212</v>
      </c>
      <c r="G12" s="78"/>
      <c r="H12" s="78"/>
      <c r="I12" s="78"/>
      <c r="J12" s="78"/>
      <c r="K12" s="78"/>
    </row>
    <row r="13" spans="1:11" ht="15">
      <c r="A13" s="304" t="s">
        <v>213</v>
      </c>
      <c r="G13" s="78"/>
      <c r="H13" s="78"/>
      <c r="I13" s="78"/>
      <c r="J13" s="78"/>
      <c r="K13" s="78"/>
    </row>
    <row r="14" spans="1:11" ht="15">
      <c r="A14" s="305" t="s">
        <v>214</v>
      </c>
      <c r="G14" s="78"/>
      <c r="H14" s="78"/>
      <c r="I14" s="78"/>
      <c r="J14" s="78"/>
      <c r="K14" s="78"/>
    </row>
    <row r="15" spans="1:11" ht="15">
      <c r="A15" s="305" t="s">
        <v>197</v>
      </c>
      <c r="G15" s="78"/>
      <c r="H15" s="78"/>
      <c r="I15" s="78"/>
      <c r="J15" s="78"/>
      <c r="K15" s="78"/>
    </row>
    <row r="16" spans="1:11" ht="15">
      <c r="A16" s="305" t="s">
        <v>215</v>
      </c>
      <c r="G16" s="78"/>
      <c r="H16" s="78"/>
      <c r="I16" s="78"/>
      <c r="J16" s="78"/>
      <c r="K16" s="78"/>
    </row>
    <row r="17" spans="1:11" ht="15">
      <c r="A17" s="305" t="s">
        <v>150</v>
      </c>
      <c r="G17" s="78"/>
      <c r="H17" s="78"/>
      <c r="I17" s="78"/>
      <c r="J17" s="78"/>
      <c r="K17" s="78"/>
    </row>
    <row r="18" spans="1:11" ht="15">
      <c r="A18" s="305" t="s">
        <v>151</v>
      </c>
      <c r="G18" s="78"/>
      <c r="H18" s="78"/>
      <c r="I18" s="78"/>
      <c r="J18" s="78"/>
      <c r="K18" s="78"/>
    </row>
    <row r="19" spans="1:11" ht="15">
      <c r="A19" s="305" t="s">
        <v>152</v>
      </c>
      <c r="G19" s="78"/>
      <c r="H19" s="78"/>
      <c r="I19" s="78"/>
      <c r="J19" s="78"/>
      <c r="K19" s="78"/>
    </row>
    <row r="20" spans="1:11" ht="15">
      <c r="A20" s="305" t="s">
        <v>153</v>
      </c>
    </row>
    <row r="21" spans="1:11" ht="15">
      <c r="A21" s="305" t="s">
        <v>154</v>
      </c>
    </row>
    <row r="22" spans="1:11" ht="15">
      <c r="A22" s="305" t="s">
        <v>216</v>
      </c>
    </row>
    <row r="25" spans="1:11" s="192" customFormat="1">
      <c r="A25" s="193" t="s">
        <v>157</v>
      </c>
    </row>
    <row r="26" spans="1:11">
      <c r="A26" s="194" t="s">
        <v>15</v>
      </c>
    </row>
    <row r="27" spans="1:11">
      <c r="A27" s="194" t="s">
        <v>16</v>
      </c>
    </row>
    <row r="28" spans="1:11">
      <c r="A28" s="194" t="s">
        <v>52</v>
      </c>
    </row>
    <row r="29" spans="1:11">
      <c r="A29" s="194" t="s">
        <v>115</v>
      </c>
    </row>
  </sheetData>
  <pageMargins left="0.7" right="0.7" top="0.75" bottom="0.75" header="0.3" footer="0.3"/>
  <pageSetup paperSize="9"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Template/>
  <Application>Microsoft Macintosh Excel</Application>
  <DocSecurity>0</DocSecurity>
  <ScaleCrop>false</ScaleCrop>
  <HeadingPairs>
    <vt:vector size="2" baseType="variant">
      <vt:variant>
        <vt:lpstr>Feuilles de calcul</vt:lpstr>
      </vt:variant>
      <vt:variant>
        <vt:i4>6</vt:i4>
      </vt:variant>
    </vt:vector>
  </HeadingPairs>
  <TitlesOfParts>
    <vt:vector size="6" baseType="lpstr">
      <vt:lpstr>Indicateurs</vt:lpstr>
      <vt:lpstr>Définitions pour la série</vt:lpstr>
      <vt:lpstr>Définitions unitaire et carross</vt:lpstr>
      <vt:lpstr>Suivi de la fiabilisation</vt:lpstr>
      <vt:lpstr>Parametres</vt:lpstr>
      <vt:lpstr>Listes de choix</vt:lpstr>
    </vt:vector>
  </TitlesOfParts>
  <Manager/>
  <Company>PFA</Company>
  <LinksUpToDate>false</LinksUpToDate>
  <SharedDoc>false</SharedDoc>
  <HyperlinkBase>www.pfa-auto.fr</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Questionnaire enquête</dc:title>
  <dc:subject>Enquête de performance de la PFA</dc:subject>
  <dc:creator>Gérard GLÉVAREC</dc:creator>
  <cp:keywords/>
  <dc:description/>
  <cp:lastModifiedBy>Véronique NARDI</cp:lastModifiedBy>
  <cp:lastPrinted>2014-05-22T09:57:18Z</cp:lastPrinted>
  <dcterms:created xsi:type="dcterms:W3CDTF">2011-02-14T12:03:07Z</dcterms:created>
  <dcterms:modified xsi:type="dcterms:W3CDTF">2017-01-24T10:33:03Z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0x0101003054A24CDFFD8C45AE1FF2D6E946B25E</vt:lpwstr>
  </property>
</Properties>
</file>